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1790" tabRatio="915" firstSheet="1" activeTab="5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26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інфо_1'!$A$1:$O$37</definedName>
    <definedName name="_xlnm.Print_Area" localSheetId="7">'6.2. Інша інфо_2'!$A$1:$AF$44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капівидатків'!$A$1:$G$38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фінрезультати'!$A$1:$H$64</definedName>
    <definedName name="п" localSheetId="6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G23" i="23"/>
  <c r="F31"/>
  <c r="G31"/>
  <c r="G33" i="19"/>
  <c r="G31"/>
  <c r="G30"/>
  <c r="G29"/>
  <c r="G28"/>
  <c r="G27"/>
  <c r="AD14" i="9" l="1"/>
  <c r="AD19"/>
  <c r="V18"/>
  <c r="I18" i="26"/>
  <c r="C18" l="1"/>
  <c r="I25"/>
  <c r="I24"/>
  <c r="I23"/>
  <c r="I22"/>
  <c r="I10"/>
  <c r="F57" i="21" l="1"/>
  <c r="G57"/>
  <c r="E28" i="23"/>
  <c r="D9" i="19" l="1"/>
  <c r="F13" i="2"/>
  <c r="F40" i="21"/>
  <c r="G40"/>
  <c r="E38"/>
  <c r="F23" l="1"/>
  <c r="G23"/>
  <c r="F21"/>
  <c r="G21"/>
  <c r="C10" i="26"/>
  <c r="C24"/>
  <c r="C25"/>
  <c r="C23"/>
  <c r="C22"/>
  <c r="C32" i="23"/>
  <c r="C24"/>
  <c r="C8"/>
  <c r="C52" i="21"/>
  <c r="C25"/>
  <c r="AC13" i="9"/>
  <c r="F25" i="26"/>
  <c r="F24"/>
  <c r="F23"/>
  <c r="F22"/>
  <c r="D24" i="23"/>
  <c r="D8"/>
  <c r="C6" l="1"/>
  <c r="D6"/>
  <c r="F10" i="26"/>
  <c r="C14"/>
  <c r="F14"/>
  <c r="I14"/>
  <c r="F18"/>
  <c r="L19"/>
  <c r="N19"/>
  <c r="L20"/>
  <c r="N20"/>
  <c r="L21"/>
  <c r="N21"/>
  <c r="N23"/>
  <c r="N24"/>
  <c r="N25"/>
  <c r="J34"/>
  <c r="K34"/>
  <c r="L34"/>
  <c r="M34"/>
  <c r="N34"/>
  <c r="O34"/>
  <c r="J35"/>
  <c r="K35"/>
  <c r="L35"/>
  <c r="M35"/>
  <c r="N35"/>
  <c r="O35"/>
  <c r="J36"/>
  <c r="K36"/>
  <c r="L36"/>
  <c r="M36"/>
  <c r="N36"/>
  <c r="O36"/>
  <c r="D37"/>
  <c r="G37"/>
  <c r="M37" s="1"/>
  <c r="K37"/>
  <c r="L37"/>
  <c r="N37"/>
  <c r="O37"/>
  <c r="L24" l="1"/>
  <c r="J37"/>
  <c r="L25"/>
  <c r="L23"/>
  <c r="L18"/>
  <c r="N18"/>
  <c r="G21" i="23"/>
  <c r="G20"/>
  <c r="G19"/>
  <c r="G18"/>
  <c r="G17"/>
  <c r="G16"/>
  <c r="G15"/>
  <c r="G14"/>
  <c r="G13"/>
  <c r="G12"/>
  <c r="G11"/>
  <c r="G10"/>
  <c r="G9"/>
  <c r="F21"/>
  <c r="F20"/>
  <c r="F19"/>
  <c r="F18"/>
  <c r="F17"/>
  <c r="F16"/>
  <c r="F15"/>
  <c r="F14"/>
  <c r="F13"/>
  <c r="F12"/>
  <c r="F11"/>
  <c r="F10"/>
  <c r="F9"/>
  <c r="E8"/>
  <c r="E6" s="1"/>
  <c r="G60" i="21"/>
  <c r="G59"/>
  <c r="F60"/>
  <c r="F59"/>
  <c r="E58"/>
  <c r="D58"/>
  <c r="C58"/>
  <c r="G56"/>
  <c r="G55"/>
  <c r="G54"/>
  <c r="G53"/>
  <c r="F56"/>
  <c r="F55"/>
  <c r="F54"/>
  <c r="F53"/>
  <c r="E52"/>
  <c r="D52"/>
  <c r="G51"/>
  <c r="G50"/>
  <c r="G49"/>
  <c r="G48"/>
  <c r="G45"/>
  <c r="G44"/>
  <c r="G43"/>
  <c r="G42"/>
  <c r="F51"/>
  <c r="F50"/>
  <c r="F49"/>
  <c r="F48"/>
  <c r="F45"/>
  <c r="F44"/>
  <c r="F43"/>
  <c r="F42"/>
  <c r="E41"/>
  <c r="D41"/>
  <c r="C41"/>
  <c r="G37"/>
  <c r="G36"/>
  <c r="G35"/>
  <c r="G34"/>
  <c r="G33"/>
  <c r="G32"/>
  <c r="G31"/>
  <c r="G30"/>
  <c r="G29"/>
  <c r="G28"/>
  <c r="G27"/>
  <c r="G26"/>
  <c r="F36"/>
  <c r="F35"/>
  <c r="F34"/>
  <c r="F33"/>
  <c r="F32"/>
  <c r="F31"/>
  <c r="F30"/>
  <c r="F29"/>
  <c r="F28"/>
  <c r="F27"/>
  <c r="F26"/>
  <c r="E25"/>
  <c r="D25"/>
  <c r="G22"/>
  <c r="G20"/>
  <c r="G19"/>
  <c r="G18"/>
  <c r="G17"/>
  <c r="G16"/>
  <c r="G15"/>
  <c r="G14"/>
  <c r="G13"/>
  <c r="G12"/>
  <c r="G11"/>
  <c r="G10"/>
  <c r="G9"/>
  <c r="G8"/>
  <c r="G7"/>
  <c r="F24"/>
  <c r="F22"/>
  <c r="F20"/>
  <c r="F19"/>
  <c r="F18"/>
  <c r="F17"/>
  <c r="F16"/>
  <c r="F15"/>
  <c r="F14"/>
  <c r="F13"/>
  <c r="F12"/>
  <c r="F11"/>
  <c r="F10"/>
  <c r="F9"/>
  <c r="F8"/>
  <c r="F7"/>
  <c r="E6"/>
  <c r="D6"/>
  <c r="C6"/>
  <c r="G58" l="1"/>
  <c r="F58"/>
  <c r="N22" i="26"/>
  <c r="L22"/>
  <c r="AD20" i="9"/>
  <c r="AD17"/>
  <c r="AD16"/>
  <c r="AD15"/>
  <c r="AD12"/>
  <c r="AD11"/>
  <c r="AD10"/>
  <c r="AC20"/>
  <c r="AC18"/>
  <c r="AC17"/>
  <c r="AC16"/>
  <c r="AC15"/>
  <c r="AC12"/>
  <c r="AC11"/>
  <c r="AC10"/>
  <c r="Z21"/>
  <c r="Y21"/>
  <c r="R21"/>
  <c r="Q21"/>
  <c r="AD18"/>
  <c r="V9"/>
  <c r="V21" s="1"/>
  <c r="U9"/>
  <c r="U21" s="1"/>
  <c r="C7" i="3" l="1"/>
  <c r="F71" i="2"/>
  <c r="F68"/>
  <c r="F56"/>
  <c r="F52"/>
  <c r="F44"/>
  <c r="F83" s="1"/>
  <c r="F23"/>
  <c r="F22"/>
  <c r="F63" s="1"/>
  <c r="F99"/>
  <c r="E99"/>
  <c r="E71"/>
  <c r="E68"/>
  <c r="E56"/>
  <c r="E52"/>
  <c r="E82" s="1"/>
  <c r="E44"/>
  <c r="E23"/>
  <c r="D71"/>
  <c r="D68"/>
  <c r="D56"/>
  <c r="D52"/>
  <c r="D82" s="1"/>
  <c r="D44"/>
  <c r="D23"/>
  <c r="C99"/>
  <c r="C71"/>
  <c r="C68"/>
  <c r="C56"/>
  <c r="C52"/>
  <c r="C82" s="1"/>
  <c r="C44"/>
  <c r="C23"/>
  <c r="D13"/>
  <c r="D22" s="1"/>
  <c r="E13"/>
  <c r="E22" s="1"/>
  <c r="C13"/>
  <c r="C22" s="1"/>
  <c r="F74" l="1"/>
  <c r="F79" s="1"/>
  <c r="F82"/>
  <c r="C83"/>
  <c r="E83"/>
  <c r="D83"/>
  <c r="E63"/>
  <c r="E74" s="1"/>
  <c r="E79" s="1"/>
  <c r="D63"/>
  <c r="D74" s="1"/>
  <c r="D79" s="1"/>
  <c r="C63"/>
  <c r="C74" s="1"/>
  <c r="C79" s="1"/>
  <c r="C22" i="25" l="1"/>
  <c r="C19"/>
  <c r="C16"/>
  <c r="C13"/>
  <c r="C9"/>
  <c r="C7"/>
  <c r="C38" i="21"/>
  <c r="G20" i="25" l="1"/>
  <c r="E22"/>
  <c r="D22"/>
  <c r="F20"/>
  <c r="E19"/>
  <c r="D19"/>
  <c r="E16"/>
  <c r="D16"/>
  <c r="F10"/>
  <c r="E9"/>
  <c r="D9"/>
  <c r="D27" i="19"/>
  <c r="E27"/>
  <c r="F27"/>
  <c r="C27"/>
  <c r="H30"/>
  <c r="H31"/>
  <c r="H32"/>
  <c r="H33"/>
  <c r="H34"/>
  <c r="H28"/>
  <c r="F9" i="25" l="1"/>
  <c r="G19"/>
  <c r="G22"/>
  <c r="F22"/>
  <c r="F19"/>
  <c r="G23" l="1"/>
  <c r="F23"/>
  <c r="G17"/>
  <c r="F17"/>
  <c r="G16"/>
  <c r="F16"/>
  <c r="G14"/>
  <c r="F14"/>
  <c r="E13"/>
  <c r="D13"/>
  <c r="G10"/>
  <c r="G8"/>
  <c r="F8"/>
  <c r="E7"/>
  <c r="D7"/>
  <c r="G13" l="1"/>
  <c r="G9"/>
  <c r="G7"/>
  <c r="F7"/>
  <c r="F13"/>
  <c r="G7" i="24" l="1"/>
  <c r="G8"/>
  <c r="G9"/>
  <c r="G10"/>
  <c r="G11"/>
  <c r="G12"/>
  <c r="F7"/>
  <c r="F8"/>
  <c r="F9"/>
  <c r="F10"/>
  <c r="F11"/>
  <c r="F12"/>
  <c r="E6"/>
  <c r="D6"/>
  <c r="G6" l="1"/>
  <c r="F6"/>
  <c r="G7" i="23" l="1"/>
  <c r="G8"/>
  <c r="G24"/>
  <c r="G25"/>
  <c r="G26"/>
  <c r="G27"/>
  <c r="G28"/>
  <c r="G29"/>
  <c r="G30"/>
  <c r="G32"/>
  <c r="G34"/>
  <c r="G6"/>
  <c r="F7"/>
  <c r="F8"/>
  <c r="F24"/>
  <c r="F25"/>
  <c r="F26"/>
  <c r="F27"/>
  <c r="F28"/>
  <c r="F29"/>
  <c r="F30"/>
  <c r="F32"/>
  <c r="F34"/>
  <c r="F6"/>
  <c r="G24" i="21"/>
  <c r="G39"/>
  <c r="F37"/>
  <c r="F39"/>
  <c r="D38"/>
  <c r="F6"/>
  <c r="G6"/>
  <c r="F41" l="1"/>
  <c r="G25"/>
  <c r="F25"/>
  <c r="F52"/>
  <c r="G38"/>
  <c r="F38"/>
  <c r="G41"/>
  <c r="G52"/>
  <c r="G25" i="19" l="1"/>
  <c r="H25"/>
  <c r="D36" l="1"/>
  <c r="E36"/>
  <c r="F36"/>
  <c r="C36"/>
  <c r="D9" i="20"/>
  <c r="E9"/>
  <c r="F9"/>
  <c r="H9" s="1"/>
  <c r="C9"/>
  <c r="H12"/>
  <c r="H11"/>
  <c r="T34" i="9"/>
  <c r="R34"/>
  <c r="P34"/>
  <c r="N33"/>
  <c r="L34"/>
  <c r="J34"/>
  <c r="H34"/>
  <c r="F34"/>
  <c r="N21"/>
  <c r="AD21" s="1"/>
  <c r="M21"/>
  <c r="AC21" s="1"/>
  <c r="AD9"/>
  <c r="AC9"/>
  <c r="AB21"/>
  <c r="AA9"/>
  <c r="AA15"/>
  <c r="AA16"/>
  <c r="AA20"/>
  <c r="AB20"/>
  <c r="AB16"/>
  <c r="AB15"/>
  <c r="AB9"/>
  <c r="W9"/>
  <c r="W15"/>
  <c r="W16"/>
  <c r="W20"/>
  <c r="X20"/>
  <c r="X16"/>
  <c r="X15"/>
  <c r="X9"/>
  <c r="S9"/>
  <c r="S15"/>
  <c r="S16"/>
  <c r="S20"/>
  <c r="T20"/>
  <c r="T16"/>
  <c r="T15"/>
  <c r="T9"/>
  <c r="O9"/>
  <c r="O15"/>
  <c r="O16"/>
  <c r="O20"/>
  <c r="D87" i="2"/>
  <c r="E91"/>
  <c r="E87"/>
  <c r="F88"/>
  <c r="F90"/>
  <c r="F91"/>
  <c r="F87"/>
  <c r="C87"/>
  <c r="G8" i="3"/>
  <c r="H8"/>
  <c r="G9"/>
  <c r="H9"/>
  <c r="G10"/>
  <c r="H10"/>
  <c r="G11"/>
  <c r="H11"/>
  <c r="G12"/>
  <c r="H12"/>
  <c r="G13"/>
  <c r="H13"/>
  <c r="D7"/>
  <c r="E7"/>
  <c r="F7"/>
  <c r="D40" i="19"/>
  <c r="E40"/>
  <c r="F40"/>
  <c r="C40"/>
  <c r="D19"/>
  <c r="E19"/>
  <c r="F19"/>
  <c r="C19"/>
  <c r="H20"/>
  <c r="H21"/>
  <c r="H22"/>
  <c r="H23"/>
  <c r="H24"/>
  <c r="H26"/>
  <c r="H29"/>
  <c r="H35"/>
  <c r="H37"/>
  <c r="H38"/>
  <c r="H39"/>
  <c r="H41"/>
  <c r="H42"/>
  <c r="H10"/>
  <c r="H11"/>
  <c r="H12"/>
  <c r="H13"/>
  <c r="H14"/>
  <c r="H15"/>
  <c r="H16"/>
  <c r="E9"/>
  <c r="F9"/>
  <c r="C9"/>
  <c r="C17" s="1"/>
  <c r="D91" i="2"/>
  <c r="C91"/>
  <c r="D90"/>
  <c r="E90"/>
  <c r="C90"/>
  <c r="D88"/>
  <c r="E88"/>
  <c r="G88" s="1"/>
  <c r="C88"/>
  <c r="G57"/>
  <c r="G58"/>
  <c r="G59"/>
  <c r="G60"/>
  <c r="G61"/>
  <c r="G62"/>
  <c r="G54"/>
  <c r="G55"/>
  <c r="G53"/>
  <c r="G48"/>
  <c r="H95"/>
  <c r="H96"/>
  <c r="H97"/>
  <c r="H98"/>
  <c r="H99"/>
  <c r="H94"/>
  <c r="H88"/>
  <c r="H14"/>
  <c r="H15"/>
  <c r="H16"/>
  <c r="H17"/>
  <c r="H18"/>
  <c r="H19"/>
  <c r="H20"/>
  <c r="H21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5"/>
  <c r="H46"/>
  <c r="H47"/>
  <c r="H48"/>
  <c r="H49"/>
  <c r="H50"/>
  <c r="H51"/>
  <c r="H53"/>
  <c r="H54"/>
  <c r="H55"/>
  <c r="H57"/>
  <c r="H58"/>
  <c r="H59"/>
  <c r="H60"/>
  <c r="H61"/>
  <c r="H62"/>
  <c r="H64"/>
  <c r="H65"/>
  <c r="H66"/>
  <c r="H67"/>
  <c r="H69"/>
  <c r="H70"/>
  <c r="H72"/>
  <c r="H73"/>
  <c r="H75"/>
  <c r="H76"/>
  <c r="H77"/>
  <c r="H78"/>
  <c r="H80"/>
  <c r="H81"/>
  <c r="H84"/>
  <c r="H12"/>
  <c r="G84"/>
  <c r="D99"/>
  <c r="G98"/>
  <c r="G97"/>
  <c r="G96"/>
  <c r="G95"/>
  <c r="G94"/>
  <c r="G65"/>
  <c r="P15" i="9"/>
  <c r="P16"/>
  <c r="P20"/>
  <c r="P9"/>
  <c r="G24" i="19"/>
  <c r="G42"/>
  <c r="G38"/>
  <c r="G37"/>
  <c r="G35"/>
  <c r="G26"/>
  <c r="G23"/>
  <c r="G22"/>
  <c r="G21"/>
  <c r="G20"/>
  <c r="G16"/>
  <c r="G15"/>
  <c r="G14"/>
  <c r="G13"/>
  <c r="G12"/>
  <c r="G11"/>
  <c r="G10"/>
  <c r="G81" i="2"/>
  <c r="G80"/>
  <c r="G78"/>
  <c r="G75"/>
  <c r="G73"/>
  <c r="G69"/>
  <c r="G67"/>
  <c r="G66"/>
  <c r="G64"/>
  <c r="G51"/>
  <c r="G50"/>
  <c r="G49"/>
  <c r="G47"/>
  <c r="G46"/>
  <c r="G45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1"/>
  <c r="G20"/>
  <c r="G19"/>
  <c r="G18"/>
  <c r="G17"/>
  <c r="G16"/>
  <c r="G15"/>
  <c r="G14"/>
  <c r="G12"/>
  <c r="H7" i="3"/>
  <c r="F43" i="19" l="1"/>
  <c r="N34" i="9"/>
  <c r="AF15"/>
  <c r="H90" i="2"/>
  <c r="H36" i="19"/>
  <c r="G56" i="2"/>
  <c r="H56"/>
  <c r="H87"/>
  <c r="G9" i="19"/>
  <c r="H40"/>
  <c r="H27"/>
  <c r="D43"/>
  <c r="G9" i="20"/>
  <c r="AE15" i="9"/>
  <c r="AF20"/>
  <c r="AF16"/>
  <c r="X21"/>
  <c r="T21"/>
  <c r="P21"/>
  <c r="O21"/>
  <c r="AE16"/>
  <c r="AE20"/>
  <c r="G7" i="3"/>
  <c r="G19" i="19"/>
  <c r="H19"/>
  <c r="C43"/>
  <c r="E43"/>
  <c r="H9"/>
  <c r="G36"/>
  <c r="H89" i="2"/>
  <c r="H23"/>
  <c r="G87"/>
  <c r="H13"/>
  <c r="G71"/>
  <c r="H91"/>
  <c r="G68"/>
  <c r="G89"/>
  <c r="H68"/>
  <c r="H44"/>
  <c r="H71"/>
  <c r="G99"/>
  <c r="H52"/>
  <c r="G91"/>
  <c r="G44"/>
  <c r="C86"/>
  <c r="C92" s="1"/>
  <c r="G23"/>
  <c r="G13"/>
  <c r="W21" i="9"/>
  <c r="AE9"/>
  <c r="AF9"/>
  <c r="G52" i="2"/>
  <c r="S21" i="9"/>
  <c r="AA21"/>
  <c r="AE21" l="1"/>
  <c r="H43" i="19"/>
  <c r="G43"/>
  <c r="G83" i="2"/>
  <c r="H82"/>
  <c r="G82"/>
  <c r="H83"/>
  <c r="M22" i="9"/>
  <c r="U22"/>
  <c r="E86" i="2"/>
  <c r="E92" s="1"/>
  <c r="E17" i="19"/>
  <c r="D17"/>
  <c r="D86" i="2"/>
  <c r="D92" s="1"/>
  <c r="N22" i="9"/>
  <c r="V22"/>
  <c r="AF21"/>
  <c r="G22" i="2"/>
  <c r="H22"/>
  <c r="AD22" i="9" l="1"/>
  <c r="AC22"/>
  <c r="F86" i="2"/>
  <c r="G63"/>
  <c r="H63"/>
  <c r="F92" l="1"/>
  <c r="G86"/>
  <c r="H86"/>
  <c r="G74"/>
  <c r="H74"/>
  <c r="F17" i="19" l="1"/>
  <c r="H79" i="2"/>
  <c r="G79"/>
  <c r="H92"/>
  <c r="G92"/>
</calcChain>
</file>

<file path=xl/sharedStrings.xml><?xml version="1.0" encoding="utf-8"?>
<sst xmlns="http://schemas.openxmlformats.org/spreadsheetml/2006/main" count="626" uniqueCount="356">
  <si>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</si>
  <si>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</si>
  <si>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</si>
  <si>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</si>
  <si>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</si>
  <si>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</si>
  <si>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</si>
  <si>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</si>
  <si>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</si>
  <si>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</si>
  <si>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</si>
  <si>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</si>
  <si>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</si>
  <si>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</si>
  <si>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</si>
  <si>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</si>
  <si>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</si>
  <si>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</si>
  <si>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</si>
  <si>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</si>
  <si>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</si>
  <si>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</si>
  <si>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</si>
  <si>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</si>
  <si>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</si>
  <si>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</si>
  <si>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</si>
  <si>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</si>
  <si>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</si>
  <si>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</si>
  <si>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</si>
  <si>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</si>
  <si>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</si>
  <si>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</si>
  <si>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</si>
  <si>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</si>
  <si>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</si>
  <si>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</si>
  <si>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</si>
  <si>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</si>
  <si>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</si>
  <si>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</si>
  <si>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</si>
  <si>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</si>
  <si>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</si>
  <si>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</si>
  <si>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</si>
  <si>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</si>
  <si>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</si>
  <si>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</si>
  <si>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</si>
  <si>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</si>
  <si>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</si>
  <si>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</si>
  <si>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</si>
  <si>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</si>
  <si>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</si>
  <si>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</si>
  <si>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</si>
  <si>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</si>
  <si>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</si>
  <si>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</si>
  <si>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</si>
  <si>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</si>
  <si>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</si>
  <si>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</si>
  <si>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</si>
  <si>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</si>
  <si>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</si>
  <si>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</si>
  <si>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</si>
  <si>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</si>
  <si>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</si>
  <si>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</si>
  <si>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</si>
  <si>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</si>
  <si>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</si>
  <si>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</si>
  <si>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</si>
  <si>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</si>
  <si>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</si>
  <si>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</si>
  <si>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</si>
  <si>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</si>
  <si>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</si>
  <si>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</si>
  <si>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</si>
  <si>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</si>
  <si>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</si>
  <si>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</si>
  <si>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</si>
  <si>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</si>
  <si>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</si>
  <si>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</si>
  <si>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</si>
  <si>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</si>
  <si>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</si>
  <si>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</si>
  <si>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</si>
  <si>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</si>
  <si>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</si>
  <si>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</si>
  <si>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</si>
  <si>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</si>
  <si>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</si>
  <si>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</si>
  <si>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</si>
  <si>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</si>
  <si>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</si>
  <si>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</si>
  <si>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</si>
  <si>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</si>
  <si>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</si>
  <si>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</si>
  <si>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</si>
  <si>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</si>
  <si>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</si>
  <si>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</si>
  <si>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</si>
  <si>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</si>
  <si>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</si>
  <si>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</si>
  <si>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</si>
  <si>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</si>
  <si>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</si>
  <si>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</si>
  <si>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</si>
  <si>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</si>
  <si>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</si>
  <si>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</si>
  <si>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</si>
  <si>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</si>
  <si>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</si>
  <si>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</si>
  <si>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</si>
  <si>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</si>
  <si>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</si>
  <si>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</si>
  <si>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</si>
  <si>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</si>
  <si>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</si>
  <si>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</si>
  <si>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</si>
  <si>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</si>
  <si>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</si>
  <si>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</si>
  <si>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</si>
  <si>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</si>
  <si>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</si>
  <si>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</si>
  <si>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</si>
  <si>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</si>
  <si>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</si>
  <si>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</si>
  <si>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</si>
  <si>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</si>
  <si>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</si>
  <si>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</si>
  <si>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</si>
  <si>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</si>
  <si>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</si>
  <si>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</si>
  <si>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</si>
  <si>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</si>
  <si>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</si>
  <si>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</si>
  <si>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</si>
  <si>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</si>
  <si>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</si>
  <si>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>(тис.грн.)</t>
  </si>
  <si>
    <t xml:space="preserve">Факт наростаючим підсумком
з початку року </t>
  </si>
  <si>
    <t>Поповнення статуного капіталу підприємства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</si>
  <si>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</si>
  <si>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</si>
  <si>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</si>
  <si>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</si>
  <si>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</si>
  <si>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</si>
  <si>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</si>
  <si>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</si>
  <si>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</si>
  <si>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</si>
  <si>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</si>
  <si>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</si>
  <si>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</si>
  <si>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</si>
  <si>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</si>
  <si>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</si>
  <si>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</si>
  <si>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</si>
  <si>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</si>
  <si>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</si>
  <si>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</si>
  <si>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</si>
  <si>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</si>
  <si>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</si>
  <si>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</si>
  <si>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</si>
  <si>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</si>
  <si>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</si>
  <si>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</si>
  <si>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</si>
  <si>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</si>
  <si>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</si>
  <si>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</si>
  <si>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</si>
  <si>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</si>
  <si>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</si>
  <si>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</si>
  <si>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</si>
  <si>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</si>
  <si>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</si>
  <si>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</si>
  <si>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</si>
  <si>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</si>
  <si>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</si>
  <si>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</si>
  <si>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</si>
  <si>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</si>
  <si>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комунальними підприємствами, що є власністю Вінницької міської об'єднаної територіальної громади до бюджету Вінницької міської ОТГ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</si>
  <si>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</si>
  <si>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</si>
  <si>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</si>
  <si>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</si>
  <si>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</si>
  <si>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</si>
  <si>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</si>
  <si>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</si>
  <si>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План
 І квартал 2020 рік</t>
  </si>
  <si>
    <t>Факт 
І квартал 2019 року</t>
  </si>
  <si>
    <t>Факт 
І квартал 2020 року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</si>
  <si>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
у тому числі:</t>
    </r>
  </si>
  <si>
    <t>Надходження коштів з  бюджету</t>
  </si>
  <si>
    <t>Факт 
І квартал 2019 рік</t>
  </si>
  <si>
    <t>План 
І квартал 2020 рік</t>
  </si>
  <si>
    <t>Факт 
І квартал 2020 рік</t>
  </si>
  <si>
    <t>Придбання (виготовлення) основних засобів, усього, у тому числі:</t>
  </si>
  <si>
    <t>багатофункціональний друкуючий пристрій 17 шт.</t>
  </si>
  <si>
    <t>Придбання (виготовлення) інших необоротних матеріальних активів, усього, у тому числі:</t>
  </si>
  <si>
    <t>придбання стільців, шаф, жалюзі та інше</t>
  </si>
  <si>
    <t>двері протипожежні стандартні</t>
  </si>
  <si>
    <t>пральна машина</t>
  </si>
  <si>
    <t>Модернізація, модифікація (добудова, дообладнання, реконструкція) основних засобів</t>
  </si>
  <si>
    <t>дизайнерські послуги по розробці конструкцій загороджувальних стійок рецепції</t>
  </si>
  <si>
    <t xml:space="preserve">ПРО ВИКОНАННЯ ПОКАЗНИКІВ ФІНАНСОВОГО ПЛАНУ КП "МІСЬКИЙ ЛІКУВАЛЬНО-ДІАГНОСТИЧНИЙ ЦЕНТР" </t>
  </si>
  <si>
    <t>Головний лікар КП “МЛДЦ”</t>
  </si>
  <si>
    <t xml:space="preserve">Д.С. Фостаковський </t>
  </si>
  <si>
    <t>нетипові операційні витрати (списання питної води, стаканчиків, миючих засобів)</t>
  </si>
  <si>
    <t>Дохід від участі в капіталі (50% прибутку отриманих від спільної діяльності)</t>
  </si>
  <si>
    <t>витрати на страхування медичних працівників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</si>
  <si>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</si>
  <si>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</si>
  <si>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</si>
  <si>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</si>
  <si>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 xml:space="preserve">витрати на оренду </t>
  </si>
  <si>
    <t>витрати на послуги з дератизації та дезинсекції</t>
  </si>
  <si>
    <t>витрати на послуги з оцінки майна</t>
  </si>
  <si>
    <t>витрати на послуги зв'язку, інтернет резервований</t>
  </si>
  <si>
    <t>витрати на програмне забезпечення</t>
  </si>
  <si>
    <t>витрати по впровадженню системи відеоспостереження та контролю</t>
  </si>
  <si>
    <t>витрати на підключення до МІС "Доктор Елекс"</t>
  </si>
  <si>
    <t>витрати на страхування майна</t>
  </si>
  <si>
    <t>витрати на земельний податок</t>
  </si>
  <si>
    <t>витрати на страхові послуги</t>
  </si>
  <si>
    <t>витрати на послугу по знесенню дерев</t>
  </si>
  <si>
    <t>витрати на вивіз сміття</t>
  </si>
  <si>
    <t>витрати на періодику</t>
  </si>
  <si>
    <t>витрати на обслуговування "Чисте місто"</t>
  </si>
  <si>
    <t>списання матеріалів</t>
  </si>
  <si>
    <t>витрати на оплату за розрахунково-касове обслуговування</t>
  </si>
  <si>
    <t>витрати на охорону приміщення</t>
  </si>
  <si>
    <t>витрати на інкасацію Ощадбанк</t>
  </si>
  <si>
    <t>супровід комп. Програми та бази "Облік мед. кадри України" та "Медична статистика"</t>
  </si>
  <si>
    <t>витрати на пожежне спостереження</t>
  </si>
  <si>
    <t>витрати на публікацію інформаційних матеріалів</t>
  </si>
  <si>
    <t>витрати матеріалів на спільну діяльність</t>
  </si>
  <si>
    <t>витрати по ремонту орендованого автомобіля</t>
  </si>
  <si>
    <t>витрати на запчастини для орендованого автомобіля</t>
  </si>
  <si>
    <t>коригування ПДВ і податку на прибуток</t>
  </si>
  <si>
    <t>витрати на послуги з перекладу</t>
  </si>
  <si>
    <t>нарахування на лікарняні і преміальні</t>
  </si>
  <si>
    <t>лікарняні 5 днів</t>
  </si>
  <si>
    <t>преміальні до свят</t>
  </si>
  <si>
    <t xml:space="preserve">дохід від безоплатно отриманих оборотних активів </t>
  </si>
  <si>
    <t>реалізація матеріалів та послуг для спільної діяльності</t>
  </si>
  <si>
    <t>дохід від реалізації шприців, б/у дзеркал</t>
  </si>
  <si>
    <t>доходи від оренди майна</t>
  </si>
  <si>
    <t>відсотки за кредитним договором</t>
  </si>
  <si>
    <t>комісія за договором фінансового лізингу</t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</si>
  <si>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(відсотки банку за депозитним рахунком)</t>
    </r>
  </si>
  <si>
    <t xml:space="preserve"> Д.С. Фостаковський </t>
  </si>
  <si>
    <t>багатофункціональний друкуючий пристрій, 10 шт.</t>
  </si>
  <si>
    <t>двері протипожежні сандартні</t>
  </si>
  <si>
    <t>авторефкератометр</t>
  </si>
  <si>
    <t>комутатор 2 шт., порти 4 шт.</t>
  </si>
  <si>
    <t>кондіціонер, 2 шт.</t>
  </si>
  <si>
    <t>набір пробних окулярних лінз</t>
  </si>
  <si>
    <t>офтальмоскоп</t>
  </si>
  <si>
    <t>плита електрична</t>
  </si>
  <si>
    <t>проектор знаків</t>
  </si>
  <si>
    <t>стіл офтальмологічний електричний</t>
  </si>
  <si>
    <t>шафа телекомунікаційна</t>
  </si>
  <si>
    <t>Д.С. Фостаковський</t>
  </si>
  <si>
    <t>столи, стільці, шафи, жалюзі, ваги та ін.</t>
  </si>
  <si>
    <t>програмний продукт UA-Бюджет комплексний облік для бюджетних установ</t>
  </si>
  <si>
    <t>послуги з технічного обслуговування спеціалізованого легкового авто (заміна запчастин)</t>
  </si>
  <si>
    <t>капітальний ремонт частини приміщень 3-го поверху будівлі КП "МЛДЦ"</t>
  </si>
  <si>
    <t>КП "МІСЬКИЙ ЛІКУВАЛЬНО-ДІАГНОСТИЧНИЙ ЦЕНТР"</t>
  </si>
  <si>
    <t>інші доходи (дохід від безоплатно одержаних основних засобів, в частині амортизаційних відрахувань)</t>
  </si>
  <si>
    <t>надання медичних послуг застрахованим особам СК "Місто" та інших страхових компаній</t>
  </si>
  <si>
    <t>надання медичних послуг пільговим категоріям населення міста Вінниці за рахунок ДСП ВМР</t>
  </si>
  <si>
    <t>Надання медичних послуг</t>
  </si>
  <si>
    <t>зміна ціни одиниці  (вартості продукції/     наданих послуг)</t>
  </si>
  <si>
    <t xml:space="preserve">кількість продукції/     наданих послуг </t>
  </si>
  <si>
    <t xml:space="preserve">чистий дохід  від реалізації продукції (товарів, робіт, послуг) </t>
  </si>
  <si>
    <t>ціна одиниці     (вартість  продукції/     наданих послуг), грн</t>
  </si>
  <si>
    <t>кількість продукції/             наданих послуг, одиниця виміру</t>
  </si>
  <si>
    <t>чистий дохід  від реалізації продукції (товарів, робіт, послуг),     тис. грн</t>
  </si>
  <si>
    <t>Виконання, %</t>
  </si>
  <si>
    <t>Відхилення,  +/–</t>
  </si>
  <si>
    <t>Найменування видів діяльності</t>
  </si>
  <si>
    <t xml:space="preserve">      2. Інформація про бізнес підприємства (код рядка 1000 фінансового плану)</t>
  </si>
  <si>
    <t>Факт
І півріччя 2019 рік</t>
  </si>
  <si>
    <t>План
 І півріччя 2020 рік</t>
  </si>
  <si>
    <t xml:space="preserve">Факт
І півріччя 2020 року </t>
  </si>
  <si>
    <t>Факт 
І півріччя 2019 року</t>
  </si>
  <si>
    <t>План 
І півріччя 2020 року</t>
  </si>
  <si>
    <t>Факт 
І півріччя 2020 року</t>
  </si>
  <si>
    <r>
      <t xml:space="preserve">до звіту про виконання показників фінансового плану за І півріччя 2020 року 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</si>
  <si>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>План
І півріччя 2020 року</t>
  </si>
  <si>
    <t>План на І півріччя 2020 року</t>
  </si>
  <si>
    <t>Факт за І півріччя 2020 року</t>
  </si>
  <si>
    <t>7. Джерела капітальних інвестицій у І півріччі 2020 року</t>
  </si>
  <si>
    <t>ком'ютерний комплекс, 8 шт.</t>
  </si>
  <si>
    <t>кольпоскоп</t>
  </si>
  <si>
    <t>комп'ютерний комплекс 10 шт.</t>
  </si>
  <si>
    <t>витрати на охорону праці, техніку безпеки</t>
  </si>
  <si>
    <t>безоплатна передача автомобіля  КНП "ВМКЛ №3"</t>
  </si>
  <si>
    <t>моноблок</t>
  </si>
  <si>
    <t>виготовлення проектно-кошторисної документації на ремонт частини приміщень 3-го поверху будівлі КП "МЛДЦ"</t>
  </si>
  <si>
    <t>за І півріччя 2020 року</t>
  </si>
  <si>
    <t>витрати на постачання комп'ютерної програми (для роботи в Медок)</t>
  </si>
  <si>
    <t>витрати на утилізацію небезпечних відходів</t>
  </si>
  <si>
    <t>витрати на пільгові пенсії</t>
  </si>
  <si>
    <t>витрати на підписку газет</t>
  </si>
  <si>
    <t>витрати на інформаційні послуги через телефону довідку</t>
  </si>
  <si>
    <t>загороджувальна прозора стійка рецепції</t>
  </si>
  <si>
    <t>за І півріччя
2019 року</t>
  </si>
  <si>
    <t>за І півріччя
2020 року</t>
  </si>
  <si>
    <t>Звітний І півріччя 2020 року</t>
  </si>
  <si>
    <t>Звітний І півріччя 2020 рік</t>
  </si>
  <si>
    <t>за І півріччя 2019 року</t>
  </si>
  <si>
    <t>за І півріччя 
2020 року</t>
  </si>
  <si>
    <t xml:space="preserve">Факт
за І півріччя 2019 року
</t>
  </si>
  <si>
    <t>Факт
за І півріччя 2020 року</t>
  </si>
  <si>
    <t>кондіціонер</t>
  </si>
</sst>
</file>

<file path=xl/styles.xml><?xml version="1.0" encoding="utf-8"?>
<styleSheet xmlns="http://schemas.openxmlformats.org/spreadsheetml/2006/main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</numFmts>
  <fonts count="10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561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0" fontId="70" fillId="28" borderId="3" xfId="0" applyFont="1" applyFill="1" applyBorder="1" applyAlignment="1">
      <alignment horizontal="left" vertical="center" wrapText="1"/>
    </xf>
    <xf numFmtId="0" fontId="71" fillId="28" borderId="0" xfId="0" applyFont="1" applyFill="1" applyBorder="1" applyAlignment="1">
      <alignment horizontal="center" vertical="center" wrapText="1"/>
    </xf>
    <xf numFmtId="0" fontId="70" fillId="28" borderId="0" xfId="0" quotePrefix="1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8" fillId="22" borderId="3" xfId="0" applyFont="1" applyFill="1" applyBorder="1" applyAlignment="1">
      <alignment horizontal="left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4" fillId="28" borderId="3" xfId="0" applyFont="1" applyFill="1" applyBorder="1" applyAlignment="1">
      <alignment horizontal="left" vertical="center" wrapText="1"/>
    </xf>
    <xf numFmtId="49" fontId="74" fillId="28" borderId="3" xfId="0" quotePrefix="1" applyNumberFormat="1" applyFont="1" applyFill="1" applyBorder="1" applyAlignment="1">
      <alignment horizontal="left" vertical="center" wrapText="1"/>
    </xf>
    <xf numFmtId="0" fontId="75" fillId="28" borderId="3" xfId="0" applyFont="1" applyFill="1" applyBorder="1" applyAlignment="1">
      <alignment horizontal="left" vertical="center" wrapText="1"/>
    </xf>
    <xf numFmtId="49" fontId="75" fillId="28" borderId="3" xfId="0" quotePrefix="1" applyNumberFormat="1" applyFont="1" applyFill="1" applyBorder="1" applyAlignment="1">
      <alignment horizontal="left" vertical="center" wrapText="1"/>
    </xf>
    <xf numFmtId="49" fontId="75" fillId="28" borderId="3" xfId="0" applyNumberFormat="1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81" fillId="28" borderId="0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vertic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Alignment="1">
      <alignment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80" fillId="28" borderId="3" xfId="245" applyFont="1" applyFill="1" applyBorder="1" applyAlignment="1">
      <alignment horizontal="lef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left" vertical="center" wrapText="1"/>
    </xf>
    <xf numFmtId="0" fontId="80" fillId="0" borderId="0" xfId="245" applyFont="1" applyFill="1" applyBorder="1" applyAlignment="1">
      <alignment vertical="center"/>
    </xf>
    <xf numFmtId="0" fontId="82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/>
    </xf>
    <xf numFmtId="0" fontId="80" fillId="22" borderId="3" xfId="0" applyFont="1" applyFill="1" applyBorder="1" applyAlignment="1">
      <alignment horizontal="left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0" fontId="83" fillId="22" borderId="3" xfId="0" applyFont="1" applyFill="1" applyBorder="1" applyAlignment="1">
      <alignment horizontal="left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0" borderId="3" xfId="0" applyFont="1" applyBorder="1" applyAlignment="1">
      <alignment horizontal="left" vertical="center"/>
    </xf>
    <xf numFmtId="0" fontId="83" fillId="0" borderId="3" xfId="0" applyFont="1" applyBorder="1" applyAlignment="1">
      <alignment horizontal="left" vertical="center" wrapText="1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4" fillId="0" borderId="0" xfId="0" applyFont="1" applyFill="1" applyAlignment="1">
      <alignment horizontal="center" vertical="center"/>
    </xf>
    <xf numFmtId="0" fontId="75" fillId="28" borderId="0" xfId="0" applyFont="1" applyFill="1" applyBorder="1" applyAlignment="1">
      <alignment horizontal="left" vertical="center" wrapText="1"/>
    </xf>
    <xf numFmtId="0" fontId="75" fillId="28" borderId="0" xfId="0" applyFont="1" applyFill="1" applyBorder="1" applyAlignment="1">
      <alignment horizontal="left" vertical="center" wrapText="1" shrinkToFit="1"/>
    </xf>
    <xf numFmtId="0" fontId="75" fillId="28" borderId="0" xfId="0" applyFont="1" applyFill="1" applyAlignment="1">
      <alignment vertical="center"/>
    </xf>
    <xf numFmtId="0" fontId="84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right" vertical="center"/>
    </xf>
    <xf numFmtId="0" fontId="75" fillId="28" borderId="0" xfId="0" applyFont="1" applyFill="1" applyBorder="1" applyAlignment="1">
      <alignment horizontal="center" vertical="center"/>
    </xf>
    <xf numFmtId="0" fontId="74" fillId="28" borderId="0" xfId="0" applyFont="1" applyFill="1" applyBorder="1" applyAlignment="1">
      <alignment horizontal="left" vertical="center"/>
    </xf>
    <xf numFmtId="0" fontId="80" fillId="28" borderId="0" xfId="0" applyFont="1" applyFill="1" applyBorder="1" applyAlignment="1">
      <alignment horizontal="left" vertical="center"/>
    </xf>
    <xf numFmtId="0" fontId="75" fillId="28" borderId="13" xfId="0" applyFont="1" applyFill="1" applyBorder="1" applyAlignment="1">
      <alignment vertical="center"/>
    </xf>
    <xf numFmtId="0" fontId="75" fillId="28" borderId="13" xfId="0" applyFont="1" applyFill="1" applyBorder="1" applyAlignment="1">
      <alignment horizontal="center" vertical="center"/>
    </xf>
    <xf numFmtId="3" fontId="75" fillId="28" borderId="3" xfId="0" applyNumberFormat="1" applyFont="1" applyFill="1" applyBorder="1" applyAlignment="1">
      <alignment horizontal="center" vertical="center" wrapText="1" shrinkToFit="1"/>
    </xf>
    <xf numFmtId="0" fontId="75" fillId="28" borderId="3" xfId="0" applyNumberFormat="1" applyFont="1" applyFill="1" applyBorder="1" applyAlignment="1">
      <alignment horizontal="center" vertical="center" wrapText="1" shrinkToFit="1"/>
    </xf>
    <xf numFmtId="0" fontId="75" fillId="28" borderId="3" xfId="0" applyNumberFormat="1" applyFont="1" applyFill="1" applyBorder="1" applyAlignment="1">
      <alignment horizontal="center" vertical="center" wrapText="1" shrinkToFit="1"/>
    </xf>
    <xf numFmtId="0" fontId="75" fillId="28" borderId="0" xfId="0" applyNumberFormat="1" applyFont="1" applyFill="1" applyBorder="1" applyAlignment="1">
      <alignment horizontal="left" vertical="center" wrapText="1" shrinkToFit="1"/>
    </xf>
    <xf numFmtId="0" fontId="74" fillId="28" borderId="0" xfId="0" applyFont="1" applyFill="1" applyBorder="1" applyAlignment="1">
      <alignment horizontal="right" vertical="center"/>
    </xf>
    <xf numFmtId="169" fontId="74" fillId="28" borderId="0" xfId="0" applyNumberFormat="1" applyFont="1" applyFill="1" applyBorder="1" applyAlignment="1">
      <alignment horizontal="right" vertical="center"/>
    </xf>
    <xf numFmtId="0" fontId="86" fillId="28" borderId="0" xfId="0" applyFont="1" applyFill="1" applyAlignment="1">
      <alignment vertical="center"/>
    </xf>
    <xf numFmtId="0" fontId="87" fillId="28" borderId="0" xfId="0" applyFont="1" applyFill="1" applyAlignment="1">
      <alignment vertical="center"/>
    </xf>
    <xf numFmtId="0" fontId="87" fillId="28" borderId="0" xfId="0" applyFont="1" applyFill="1"/>
    <xf numFmtId="0" fontId="87" fillId="28" borderId="0" xfId="0" applyFont="1" applyFill="1" applyAlignment="1">
      <alignment horizontal="center" vertical="center"/>
    </xf>
    <xf numFmtId="0" fontId="75" fillId="28" borderId="3" xfId="0" applyNumberFormat="1" applyFont="1" applyFill="1" applyBorder="1" applyAlignment="1">
      <alignment horizontal="center" vertical="center"/>
    </xf>
    <xf numFmtId="0" fontId="75" fillId="28" borderId="3" xfId="0" applyNumberFormat="1" applyFont="1" applyFill="1" applyBorder="1"/>
    <xf numFmtId="0" fontId="65" fillId="28" borderId="0" xfId="0" applyFont="1" applyFill="1" applyAlignment="1">
      <alignment vertical="center" wrapText="1" shrinkToFit="1"/>
    </xf>
    <xf numFmtId="0" fontId="65" fillId="28" borderId="0" xfId="0" applyFont="1" applyFill="1" applyBorder="1" applyAlignment="1">
      <alignment vertical="center" wrapText="1" shrinkToFit="1"/>
    </xf>
    <xf numFmtId="0" fontId="80" fillId="28" borderId="0" xfId="0" applyFont="1" applyFill="1" applyAlignment="1">
      <alignment horizontal="right" vertical="center"/>
    </xf>
    <xf numFmtId="0" fontId="90" fillId="28" borderId="0" xfId="0" applyFont="1" applyFill="1" applyAlignment="1">
      <alignment vertical="center"/>
    </xf>
    <xf numFmtId="0" fontId="90" fillId="0" borderId="0" xfId="0" applyFont="1" applyFill="1" applyAlignment="1">
      <alignment vertical="center"/>
    </xf>
    <xf numFmtId="0" fontId="74" fillId="28" borderId="0" xfId="0" applyFont="1" applyFill="1" applyBorder="1" applyAlignment="1">
      <alignment horizontal="left"/>
    </xf>
    <xf numFmtId="177" fontId="74" fillId="28" borderId="0" xfId="0" applyNumberFormat="1" applyFont="1" applyFill="1" applyBorder="1" applyAlignment="1">
      <alignment horizontal="center" vertical="center" wrapText="1"/>
    </xf>
    <xf numFmtId="0" fontId="89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0" fontId="65" fillId="28" borderId="3" xfId="0" applyNumberFormat="1" applyFont="1" applyFill="1" applyBorder="1" applyAlignment="1">
      <alignment horizontal="center" vertical="center"/>
    </xf>
    <xf numFmtId="0" fontId="92" fillId="28" borderId="0" xfId="0" applyFont="1" applyFill="1" applyBorder="1" applyAlignment="1">
      <alignment horizontal="left" vertical="center" wrapText="1"/>
    </xf>
    <xf numFmtId="0" fontId="92" fillId="28" borderId="0" xfId="0" applyNumberFormat="1" applyFont="1" applyFill="1" applyBorder="1" applyAlignment="1">
      <alignment horizontal="center" vertical="center"/>
    </xf>
    <xf numFmtId="173" fontId="92" fillId="28" borderId="0" xfId="0" applyNumberFormat="1" applyFont="1" applyFill="1" applyBorder="1" applyAlignment="1">
      <alignment horizontal="center" vertical="center" wrapText="1"/>
    </xf>
    <xf numFmtId="169" fontId="92" fillId="28" borderId="0" xfId="206" applyNumberFormat="1" applyFont="1" applyFill="1" applyBorder="1" applyAlignment="1">
      <alignment horizontal="right" vertical="center" wrapText="1"/>
    </xf>
    <xf numFmtId="170" fontId="92" fillId="28" borderId="0" xfId="0" quotePrefix="1" applyNumberFormat="1" applyFont="1" applyFill="1" applyBorder="1" applyAlignment="1">
      <alignment vertical="center" wrapText="1"/>
    </xf>
    <xf numFmtId="0" fontId="89" fillId="28" borderId="0" xfId="0" applyFont="1" applyFill="1"/>
    <xf numFmtId="0" fontId="85" fillId="22" borderId="14" xfId="0" applyFont="1" applyFill="1" applyBorder="1" applyAlignment="1">
      <alignment horizontal="center" vertical="center"/>
    </xf>
    <xf numFmtId="0" fontId="85" fillId="22" borderId="14" xfId="0" applyFont="1" applyFill="1" applyBorder="1" applyAlignment="1">
      <alignment horizontal="center" vertical="center" wrapText="1"/>
    </xf>
    <xf numFmtId="0" fontId="85" fillId="22" borderId="14" xfId="0" applyFont="1" applyFill="1" applyBorder="1" applyAlignment="1">
      <alignment horizontal="center" vertical="center" wrapText="1" shrinkToFit="1"/>
    </xf>
    <xf numFmtId="0" fontId="85" fillId="22" borderId="3" xfId="0" applyFont="1" applyFill="1" applyBorder="1" applyAlignment="1">
      <alignment horizontal="center" vertical="center"/>
    </xf>
    <xf numFmtId="0" fontId="85" fillId="22" borderId="3" xfId="0" applyFont="1" applyFill="1" applyBorder="1" applyAlignment="1">
      <alignment horizontal="center" vertical="center" wrapText="1"/>
    </xf>
    <xf numFmtId="0" fontId="94" fillId="22" borderId="3" xfId="0" applyFont="1" applyFill="1" applyBorder="1" applyAlignment="1">
      <alignment horizontal="left" vertical="center" wrapText="1"/>
    </xf>
    <xf numFmtId="179" fontId="85" fillId="28" borderId="3" xfId="0" applyNumberFormat="1" applyFont="1" applyFill="1" applyBorder="1" applyAlignment="1">
      <alignment horizontal="center" vertical="center" wrapText="1"/>
    </xf>
    <xf numFmtId="0" fontId="95" fillId="22" borderId="3" xfId="0" applyFont="1" applyFill="1" applyBorder="1" applyAlignment="1">
      <alignment horizontal="left" vertical="center" wrapText="1"/>
    </xf>
    <xf numFmtId="0" fontId="95" fillId="22" borderId="3" xfId="0" applyFont="1" applyFill="1" applyBorder="1" applyAlignment="1">
      <alignment horizontal="center" vertical="center" wrapText="1"/>
    </xf>
    <xf numFmtId="179" fontId="95" fillId="28" borderId="3" xfId="0" applyNumberFormat="1" applyFont="1" applyFill="1" applyBorder="1" applyAlignment="1">
      <alignment horizontal="center" vertical="center" wrapText="1"/>
    </xf>
    <xf numFmtId="0" fontId="85" fillId="22" borderId="3" xfId="0" applyFont="1" applyFill="1" applyBorder="1" applyAlignment="1">
      <alignment horizontal="left" vertical="center"/>
    </xf>
    <xf numFmtId="0" fontId="95" fillId="0" borderId="3" xfId="0" applyFont="1" applyBorder="1" applyAlignment="1">
      <alignment horizontal="left" vertical="center" wrapText="1"/>
    </xf>
    <xf numFmtId="0" fontId="95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left" vertical="center" wrapText="1"/>
    </xf>
    <xf numFmtId="0" fontId="74" fillId="28" borderId="3" xfId="0" applyNumberFormat="1" applyFont="1" applyFill="1" applyBorder="1" applyAlignment="1">
      <alignment horizontal="center" vertical="center" wrapText="1" shrinkToFit="1"/>
    </xf>
    <xf numFmtId="177" fontId="75" fillId="28" borderId="3" xfId="0" applyNumberFormat="1" applyFont="1" applyFill="1" applyBorder="1" applyAlignment="1">
      <alignment horizontal="right" vertical="center" wrapText="1"/>
    </xf>
    <xf numFmtId="177" fontId="74" fillId="28" borderId="3" xfId="0" applyNumberFormat="1" applyFont="1" applyFill="1" applyBorder="1" applyAlignment="1">
      <alignment horizontal="right" vertical="center" wrapText="1"/>
    </xf>
    <xf numFmtId="0" fontId="65" fillId="28" borderId="0" xfId="0" applyFont="1" applyFill="1" applyAlignment="1">
      <alignment horizontal="center" vertical="center"/>
    </xf>
    <xf numFmtId="0" fontId="65" fillId="0" borderId="0" xfId="0" applyFont="1" applyFill="1" applyAlignment="1">
      <alignment vertical="center"/>
    </xf>
    <xf numFmtId="0" fontId="5" fillId="22" borderId="27" xfId="0" applyFont="1" applyFill="1" applyBorder="1" applyAlignment="1">
      <alignment horizontal="left" vertical="center" wrapText="1"/>
    </xf>
    <xf numFmtId="0" fontId="5" fillId="28" borderId="27" xfId="0" applyFont="1" applyFill="1" applyBorder="1" applyAlignment="1">
      <alignment horizontal="left" vertical="center" wrapText="1"/>
    </xf>
    <xf numFmtId="177" fontId="97" fillId="0" borderId="27" xfId="0" applyNumberFormat="1" applyFont="1" applyFill="1" applyBorder="1" applyAlignment="1">
      <alignment horizontal="center" vertical="center" wrapText="1"/>
    </xf>
    <xf numFmtId="0" fontId="85" fillId="28" borderId="0" xfId="0" applyFont="1" applyFill="1" applyAlignment="1">
      <alignment vertical="center"/>
    </xf>
    <xf numFmtId="0" fontId="5" fillId="28" borderId="28" xfId="0" applyFont="1" applyFill="1" applyBorder="1" applyAlignment="1">
      <alignment horizontal="left" vertical="center" wrapText="1"/>
    </xf>
    <xf numFmtId="0" fontId="74" fillId="28" borderId="28" xfId="0" applyNumberFormat="1" applyFont="1" applyFill="1" applyBorder="1" applyAlignment="1">
      <alignment horizontal="center" vertical="center" wrapText="1" shrinkToFit="1"/>
    </xf>
    <xf numFmtId="177" fontId="75" fillId="28" borderId="28" xfId="0" applyNumberFormat="1" applyFont="1" applyFill="1" applyBorder="1" applyAlignment="1">
      <alignment horizontal="center" vertical="center" wrapText="1"/>
    </xf>
    <xf numFmtId="177" fontId="75" fillId="28" borderId="28" xfId="0" applyNumberFormat="1" applyFont="1" applyFill="1" applyBorder="1" applyAlignment="1">
      <alignment horizontal="right" vertical="center" wrapText="1"/>
    </xf>
    <xf numFmtId="0" fontId="5" fillId="28" borderId="32" xfId="0" applyFont="1" applyFill="1" applyBorder="1" applyAlignment="1">
      <alignment horizontal="left" vertical="center" wrapText="1"/>
    </xf>
    <xf numFmtId="0" fontId="83" fillId="0" borderId="32" xfId="0" applyFont="1" applyBorder="1" applyAlignment="1">
      <alignment horizontal="left" vertical="center" wrapText="1"/>
    </xf>
    <xf numFmtId="0" fontId="5" fillId="22" borderId="33" xfId="0" applyFont="1" applyFill="1" applyBorder="1" applyAlignment="1">
      <alignment horizontal="left" vertical="center" wrapText="1"/>
    </xf>
    <xf numFmtId="0" fontId="5" fillId="28" borderId="33" xfId="0" applyFont="1" applyFill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/>
    </xf>
    <xf numFmtId="0" fontId="65" fillId="0" borderId="3" xfId="0" applyFont="1" applyFill="1" applyBorder="1" applyAlignment="1">
      <alignment horizontal="center" vertical="center" wrapText="1"/>
    </xf>
    <xf numFmtId="177" fontId="74" fillId="28" borderId="27" xfId="0" applyNumberFormat="1" applyFont="1" applyFill="1" applyBorder="1" applyAlignment="1">
      <alignment horizontal="center" vertical="center" wrapText="1"/>
    </xf>
    <xf numFmtId="177" fontId="75" fillId="28" borderId="27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0" fontId="74" fillId="28" borderId="34" xfId="0" applyNumberFormat="1" applyFont="1" applyFill="1" applyBorder="1" applyAlignment="1">
      <alignment horizontal="center" vertical="center" wrapText="1" shrinkToFit="1"/>
    </xf>
    <xf numFmtId="177" fontId="75" fillId="28" borderId="34" xfId="0" applyNumberFormat="1" applyFont="1" applyFill="1" applyBorder="1" applyAlignment="1">
      <alignment horizontal="center" vertical="center" wrapText="1"/>
    </xf>
    <xf numFmtId="177" fontId="75" fillId="28" borderId="34" xfId="0" applyNumberFormat="1" applyFont="1" applyFill="1" applyBorder="1" applyAlignment="1">
      <alignment horizontal="right" vertical="center" wrapText="1"/>
    </xf>
    <xf numFmtId="177" fontId="74" fillId="28" borderId="34" xfId="0" applyNumberFormat="1" applyFont="1" applyFill="1" applyBorder="1" applyAlignment="1">
      <alignment horizontal="center" vertical="center" wrapText="1"/>
    </xf>
    <xf numFmtId="177" fontId="65" fillId="0" borderId="0" xfId="0" applyNumberFormat="1" applyFont="1" applyFill="1" applyBorder="1" applyAlignment="1">
      <alignment horizontal="center" vertical="center"/>
    </xf>
    <xf numFmtId="177" fontId="75" fillId="0" borderId="0" xfId="0" applyNumberFormat="1" applyFont="1" applyFill="1" applyBorder="1" applyAlignment="1">
      <alignment horizontal="right" vertical="center"/>
    </xf>
    <xf numFmtId="177" fontId="65" fillId="0" borderId="0" xfId="0" applyNumberFormat="1" applyFont="1" applyFill="1" applyBorder="1" applyAlignment="1">
      <alignment horizontal="center" vertical="center" wrapText="1"/>
    </xf>
    <xf numFmtId="177" fontId="75" fillId="0" borderId="0" xfId="0" applyNumberFormat="1" applyFont="1" applyFill="1" applyBorder="1" applyAlignment="1">
      <alignment horizontal="right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77" fontId="75" fillId="0" borderId="14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right" vertical="center"/>
    </xf>
    <xf numFmtId="177" fontId="75" fillId="0" borderId="3" xfId="0" applyNumberFormat="1" applyFont="1" applyFill="1" applyBorder="1" applyAlignment="1">
      <alignment horizontal="center" vertical="center"/>
    </xf>
    <xf numFmtId="177" fontId="74" fillId="0" borderId="3" xfId="0" quotePrefix="1" applyNumberFormat="1" applyFont="1" applyFill="1" applyBorder="1" applyAlignment="1">
      <alignment horizontal="center" vertical="center"/>
    </xf>
    <xf numFmtId="177" fontId="66" fillId="0" borderId="3" xfId="0" applyNumberFormat="1" applyFont="1" applyFill="1" applyBorder="1" applyAlignment="1">
      <alignment horizontal="right" vertical="center" wrapText="1"/>
    </xf>
    <xf numFmtId="177" fontId="66" fillId="0" borderId="3" xfId="0" applyNumberFormat="1" applyFont="1" applyFill="1" applyBorder="1" applyAlignment="1">
      <alignment vertical="center" wrapText="1"/>
    </xf>
    <xf numFmtId="177" fontId="74" fillId="28" borderId="3" xfId="206" applyNumberFormat="1" applyFont="1" applyFill="1" applyBorder="1" applyAlignment="1">
      <alignment horizontal="right" vertical="center" wrapText="1"/>
    </xf>
    <xf numFmtId="177" fontId="66" fillId="0" borderId="3" xfId="0" applyNumberFormat="1" applyFont="1" applyFill="1" applyBorder="1" applyAlignment="1">
      <alignment horizontal="center" vertical="center" wrapText="1"/>
    </xf>
    <xf numFmtId="177" fontId="75" fillId="0" borderId="3" xfId="0" quotePrefix="1" applyNumberFormat="1" applyFont="1" applyFill="1" applyBorder="1" applyAlignment="1">
      <alignment horizontal="center" vertical="center"/>
    </xf>
    <xf numFmtId="177" fontId="70" fillId="0" borderId="3" xfId="0" applyNumberFormat="1" applyFont="1" applyFill="1" applyBorder="1" applyAlignment="1">
      <alignment horizontal="right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177" fontId="75" fillId="28" borderId="3" xfId="206" applyNumberFormat="1" applyFont="1" applyFill="1" applyBorder="1" applyAlignment="1">
      <alignment horizontal="right" vertical="center" wrapText="1"/>
    </xf>
    <xf numFmtId="177" fontId="70" fillId="0" borderId="3" xfId="0" applyNumberFormat="1" applyFont="1" applyFill="1" applyBorder="1" applyAlignment="1">
      <alignment vertical="center" wrapText="1"/>
    </xf>
    <xf numFmtId="177" fontId="74" fillId="0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vertical="center" wrapText="1"/>
    </xf>
    <xf numFmtId="177" fontId="70" fillId="30" borderId="3" xfId="0" applyNumberFormat="1" applyFont="1" applyFill="1" applyBorder="1" applyAlignment="1">
      <alignment horizontal="right" vertical="center" wrapText="1"/>
    </xf>
    <xf numFmtId="177" fontId="74" fillId="0" borderId="3" xfId="0" applyNumberFormat="1" applyFont="1" applyFill="1" applyBorder="1" applyAlignment="1">
      <alignment vertical="center" wrapText="1"/>
    </xf>
    <xf numFmtId="177" fontId="74" fillId="0" borderId="3" xfId="0" applyNumberFormat="1" applyFont="1" applyFill="1" applyBorder="1" applyAlignment="1">
      <alignment horizontal="right" vertical="center" wrapText="1"/>
    </xf>
    <xf numFmtId="177" fontId="75" fillId="0" borderId="3" xfId="0" applyNumberFormat="1" applyFont="1" applyFill="1" applyBorder="1" applyAlignment="1">
      <alignment horizontal="right" vertical="center" wrapText="1"/>
    </xf>
    <xf numFmtId="177" fontId="74" fillId="0" borderId="0" xfId="0" quotePrefix="1" applyNumberFormat="1" applyFont="1" applyFill="1" applyBorder="1" applyAlignment="1">
      <alignment horizontal="center"/>
    </xf>
    <xf numFmtId="177" fontId="74" fillId="0" borderId="0" xfId="0" quotePrefix="1" applyNumberFormat="1" applyFont="1" applyFill="1" applyBorder="1" applyAlignment="1">
      <alignment horizontal="right"/>
    </xf>
    <xf numFmtId="177" fontId="74" fillId="28" borderId="0" xfId="0" quotePrefix="1" applyNumberFormat="1" applyFont="1" applyFill="1" applyBorder="1" applyAlignment="1">
      <alignment horizontal="center"/>
    </xf>
    <xf numFmtId="177" fontId="75" fillId="0" borderId="0" xfId="0" quotePrefix="1" applyNumberFormat="1" applyFont="1" applyFill="1" applyBorder="1" applyAlignment="1">
      <alignment horizontal="center" vertical="center"/>
    </xf>
    <xf numFmtId="177" fontId="75" fillId="0" borderId="0" xfId="0" quotePrefix="1" applyNumberFormat="1" applyFont="1" applyFill="1" applyBorder="1" applyAlignment="1">
      <alignment vertical="center" wrapText="1"/>
    </xf>
    <xf numFmtId="177" fontId="65" fillId="0" borderId="0" xfId="0" applyNumberFormat="1" applyFont="1" applyFill="1" applyBorder="1" applyAlignment="1">
      <alignment vertical="center"/>
    </xf>
    <xf numFmtId="177" fontId="65" fillId="28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22" borderId="14" xfId="0" applyNumberFormat="1" applyFont="1" applyFill="1" applyBorder="1" applyAlignment="1">
      <alignment horizontal="center" vertical="center" wrapText="1"/>
    </xf>
    <xf numFmtId="177" fontId="5" fillId="22" borderId="14" xfId="0" applyNumberFormat="1" applyFont="1" applyFill="1" applyBorder="1" applyAlignment="1">
      <alignment horizontal="center" vertical="center" wrapText="1" shrinkToFit="1"/>
    </xf>
    <xf numFmtId="177" fontId="5" fillId="22" borderId="3" xfId="0" applyNumberFormat="1" applyFont="1" applyFill="1" applyBorder="1" applyAlignment="1">
      <alignment horizontal="center" vertical="center" wrapText="1"/>
    </xf>
    <xf numFmtId="177" fontId="78" fillId="22" borderId="3" xfId="0" applyNumberFormat="1" applyFont="1" applyFill="1" applyBorder="1" applyAlignment="1">
      <alignment horizontal="center" vertical="center" wrapText="1"/>
    </xf>
    <xf numFmtId="177" fontId="4" fillId="0" borderId="27" xfId="0" applyNumberFormat="1" applyFont="1" applyFill="1" applyBorder="1" applyAlignment="1">
      <alignment horizontal="center" vertical="center" wrapText="1"/>
    </xf>
    <xf numFmtId="177" fontId="78" fillId="28" borderId="3" xfId="0" applyNumberFormat="1" applyFont="1" applyFill="1" applyBorder="1" applyAlignment="1">
      <alignment horizontal="center" vertical="center" wrapText="1"/>
    </xf>
    <xf numFmtId="177" fontId="5" fillId="0" borderId="27" xfId="0" applyNumberFormat="1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horizontal="center" vertical="center" wrapText="1"/>
    </xf>
    <xf numFmtId="177" fontId="76" fillId="0" borderId="3" xfId="0" applyNumberFormat="1" applyFont="1" applyFill="1" applyBorder="1" applyAlignment="1">
      <alignment horizontal="center" vertical="center" wrapText="1"/>
    </xf>
    <xf numFmtId="177" fontId="76" fillId="28" borderId="3" xfId="0" applyNumberFormat="1" applyFont="1" applyFill="1" applyBorder="1" applyAlignment="1">
      <alignment horizontal="center" vertical="center" wrapText="1"/>
    </xf>
    <xf numFmtId="177" fontId="78" fillId="22" borderId="33" xfId="0" applyNumberFormat="1" applyFont="1" applyFill="1" applyBorder="1" applyAlignment="1">
      <alignment horizontal="center" vertical="center" wrapText="1"/>
    </xf>
    <xf numFmtId="177" fontId="6" fillId="28" borderId="33" xfId="0" applyNumberFormat="1" applyFont="1" applyFill="1" applyBorder="1" applyAlignment="1">
      <alignment horizontal="center" vertical="center" wrapText="1"/>
    </xf>
    <xf numFmtId="177" fontId="76" fillId="28" borderId="33" xfId="0" applyNumberFormat="1" applyFont="1" applyFill="1" applyBorder="1" applyAlignment="1">
      <alignment horizontal="center" vertical="center" wrapText="1"/>
    </xf>
    <xf numFmtId="177" fontId="6" fillId="22" borderId="3" xfId="0" applyNumberFormat="1" applyFont="1" applyFill="1" applyBorder="1" applyAlignment="1">
      <alignment horizontal="center" vertical="center" wrapText="1"/>
    </xf>
    <xf numFmtId="177" fontId="78" fillId="22" borderId="3" xfId="0" quotePrefix="1" applyNumberFormat="1" applyFont="1" applyFill="1" applyBorder="1" applyAlignment="1">
      <alignment horizontal="center" vertical="center"/>
    </xf>
    <xf numFmtId="177" fontId="78" fillId="22" borderId="27" xfId="0" quotePrefix="1" applyNumberFormat="1" applyFont="1" applyFill="1" applyBorder="1" applyAlignment="1">
      <alignment horizontal="center" vertical="center"/>
    </xf>
    <xf numFmtId="177" fontId="78" fillId="22" borderId="33" xfId="0" quotePrefix="1" applyNumberFormat="1" applyFont="1" applyFill="1" applyBorder="1" applyAlignment="1">
      <alignment horizontal="center" vertical="center"/>
    </xf>
    <xf numFmtId="177" fontId="78" fillId="22" borderId="32" xfId="0" quotePrefix="1" applyNumberFormat="1" applyFont="1" applyFill="1" applyBorder="1" applyAlignment="1">
      <alignment horizontal="center" vertical="center"/>
    </xf>
    <xf numFmtId="177" fontId="5" fillId="0" borderId="32" xfId="0" applyNumberFormat="1" applyFont="1" applyFill="1" applyBorder="1" applyAlignment="1">
      <alignment horizontal="center" vertical="center" wrapText="1"/>
    </xf>
    <xf numFmtId="177" fontId="6" fillId="28" borderId="32" xfId="0" applyNumberFormat="1" applyFont="1" applyFill="1" applyBorder="1" applyAlignment="1">
      <alignment horizontal="center" vertical="center" wrapText="1"/>
    </xf>
    <xf numFmtId="177" fontId="76" fillId="28" borderId="32" xfId="0" applyNumberFormat="1" applyFont="1" applyFill="1" applyBorder="1" applyAlignment="1">
      <alignment horizontal="center" vertical="center" wrapText="1"/>
    </xf>
    <xf numFmtId="177" fontId="5" fillId="0" borderId="33" xfId="0" applyNumberFormat="1" applyFont="1" applyFill="1" applyBorder="1" applyAlignment="1">
      <alignment horizontal="center" vertical="center" wrapText="1"/>
    </xf>
    <xf numFmtId="177" fontId="5" fillId="22" borderId="0" xfId="0" applyNumberFormat="1" applyFont="1" applyFill="1" applyBorder="1" applyAlignment="1">
      <alignment horizontal="center" vertical="center"/>
    </xf>
    <xf numFmtId="177" fontId="5" fillId="22" borderId="0" xfId="0" applyNumberFormat="1" applyFont="1" applyFill="1" applyBorder="1" applyAlignment="1">
      <alignment horizontal="right" vertical="center" wrapText="1"/>
    </xf>
    <xf numFmtId="177" fontId="5" fillId="28" borderId="0" xfId="0" quotePrefix="1" applyNumberFormat="1" applyFont="1" applyFill="1" applyBorder="1" applyAlignment="1">
      <alignment horizontal="center" vertical="center"/>
    </xf>
    <xf numFmtId="177" fontId="5" fillId="28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 wrapText="1"/>
    </xf>
    <xf numFmtId="177" fontId="65" fillId="0" borderId="0" xfId="245" applyNumberFormat="1" applyFont="1" applyFill="1" applyBorder="1" applyAlignment="1">
      <alignment horizontal="center" vertical="center"/>
    </xf>
    <xf numFmtId="177" fontId="80" fillId="0" borderId="0" xfId="245" applyNumberFormat="1" applyFont="1" applyFill="1" applyBorder="1" applyAlignment="1">
      <alignment horizontal="right" vertical="center"/>
    </xf>
    <xf numFmtId="177" fontId="65" fillId="0" borderId="3" xfId="0" applyNumberFormat="1" applyFont="1" applyFill="1" applyBorder="1" applyAlignment="1">
      <alignment horizontal="center" vertical="center" wrapText="1"/>
    </xf>
    <xf numFmtId="177" fontId="65" fillId="0" borderId="14" xfId="0" applyNumberFormat="1" applyFont="1" applyFill="1" applyBorder="1" applyAlignment="1">
      <alignment horizontal="center" vertical="center" wrapText="1"/>
    </xf>
    <xf numFmtId="177" fontId="65" fillId="0" borderId="3" xfId="245" applyNumberFormat="1" applyFont="1" applyFill="1" applyBorder="1" applyAlignment="1">
      <alignment horizontal="center" vertical="center" wrapText="1"/>
    </xf>
    <xf numFmtId="177" fontId="65" fillId="0" borderId="3" xfId="245" applyNumberFormat="1" applyFont="1" applyFill="1" applyBorder="1" applyAlignment="1">
      <alignment horizontal="center" vertical="center"/>
    </xf>
    <xf numFmtId="177" fontId="80" fillId="28" borderId="3" xfId="0" applyNumberFormat="1" applyFont="1" applyFill="1" applyBorder="1" applyAlignment="1">
      <alignment horizontal="center" vertical="center"/>
    </xf>
    <xf numFmtId="177" fontId="80" fillId="28" borderId="3" xfId="0" applyNumberFormat="1" applyFont="1" applyFill="1" applyBorder="1" applyAlignment="1">
      <alignment horizontal="center" vertical="center" wrapText="1"/>
    </xf>
    <xf numFmtId="177" fontId="80" fillId="28" borderId="3" xfId="206" applyNumberFormat="1" applyFont="1" applyFill="1" applyBorder="1" applyAlignment="1">
      <alignment horizontal="right" vertical="center" wrapText="1"/>
    </xf>
    <xf numFmtId="177" fontId="65" fillId="28" borderId="3" xfId="0" applyNumberFormat="1" applyFont="1" applyFill="1" applyBorder="1" applyAlignment="1">
      <alignment horizontal="center" vertical="center"/>
    </xf>
    <xf numFmtId="177" fontId="65" fillId="28" borderId="3" xfId="0" applyNumberFormat="1" applyFont="1" applyFill="1" applyBorder="1" applyAlignment="1">
      <alignment horizontal="center" vertical="center" wrapText="1"/>
    </xf>
    <xf numFmtId="177" fontId="65" fillId="28" borderId="3" xfId="206" applyNumberFormat="1" applyFont="1" applyFill="1" applyBorder="1" applyAlignment="1">
      <alignment horizontal="right" vertical="center" wrapText="1"/>
    </xf>
    <xf numFmtId="177" fontId="80" fillId="28" borderId="3" xfId="245" applyNumberFormat="1" applyFont="1" applyFill="1" applyBorder="1" applyAlignment="1">
      <alignment horizontal="center" vertical="center"/>
    </xf>
    <xf numFmtId="177" fontId="65" fillId="28" borderId="3" xfId="245" applyNumberFormat="1" applyFont="1" applyFill="1" applyBorder="1" applyAlignment="1">
      <alignment horizontal="center" vertical="center"/>
    </xf>
    <xf numFmtId="177" fontId="65" fillId="28" borderId="0" xfId="245" applyNumberFormat="1" applyFont="1" applyFill="1" applyBorder="1" applyAlignment="1">
      <alignment horizontal="center" vertical="center"/>
    </xf>
    <xf numFmtId="177" fontId="65" fillId="28" borderId="0" xfId="0" quotePrefix="1" applyNumberFormat="1" applyFont="1" applyFill="1" applyBorder="1" applyAlignment="1">
      <alignment horizontal="center" vertical="center"/>
    </xf>
    <xf numFmtId="177" fontId="65" fillId="28" borderId="0" xfId="0" applyNumberFormat="1" applyFont="1" applyFill="1" applyBorder="1" applyAlignment="1">
      <alignment vertical="center"/>
    </xf>
    <xf numFmtId="177" fontId="66" fillId="0" borderId="0" xfId="0" applyNumberFormat="1" applyFont="1" applyFill="1" applyBorder="1" applyAlignment="1">
      <alignment horizontal="right" vertical="center"/>
    </xf>
    <xf numFmtId="177" fontId="70" fillId="0" borderId="14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177" fontId="66" fillId="28" borderId="3" xfId="206" applyNumberFormat="1" applyFont="1" applyFill="1" applyBorder="1" applyAlignment="1">
      <alignment horizontal="right" vertical="center" wrapText="1"/>
    </xf>
    <xf numFmtId="177" fontId="96" fillId="30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206" applyNumberFormat="1" applyFont="1" applyFill="1" applyBorder="1" applyAlignment="1">
      <alignment horizontal="right" vertical="center" wrapText="1"/>
    </xf>
    <xf numFmtId="177" fontId="96" fillId="0" borderId="3" xfId="0" applyNumberFormat="1" applyFont="1" applyFill="1" applyBorder="1" applyAlignment="1">
      <alignment horizontal="center" vertical="center" wrapText="1"/>
    </xf>
    <xf numFmtId="177" fontId="70" fillId="28" borderId="0" xfId="0" applyNumberFormat="1" applyFont="1" applyFill="1" applyBorder="1" applyAlignment="1">
      <alignment vertical="center"/>
    </xf>
    <xf numFmtId="177" fontId="70" fillId="28" borderId="0" xfId="0" applyNumberFormat="1" applyFont="1" applyFill="1" applyAlignment="1">
      <alignment vertical="center"/>
    </xf>
    <xf numFmtId="177" fontId="70" fillId="28" borderId="0" xfId="0" quotePrefix="1" applyNumberFormat="1" applyFont="1" applyFill="1" applyBorder="1" applyAlignment="1">
      <alignment vertical="center" wrapText="1"/>
    </xf>
    <xf numFmtId="177" fontId="5" fillId="28" borderId="0" xfId="0" applyNumberFormat="1" applyFont="1" applyFill="1" applyAlignment="1">
      <alignment vertical="center"/>
    </xf>
    <xf numFmtId="177" fontId="80" fillId="0" borderId="0" xfId="0" applyNumberFormat="1" applyFont="1" applyFill="1" applyBorder="1" applyAlignment="1">
      <alignment horizontal="center" vertical="center" wrapText="1"/>
    </xf>
    <xf numFmtId="177" fontId="65" fillId="22" borderId="14" xfId="0" applyNumberFormat="1" applyFont="1" applyFill="1" applyBorder="1" applyAlignment="1">
      <alignment horizontal="center" vertical="center" wrapText="1"/>
    </xf>
    <xf numFmtId="177" fontId="65" fillId="22" borderId="14" xfId="0" applyNumberFormat="1" applyFont="1" applyFill="1" applyBorder="1" applyAlignment="1">
      <alignment horizontal="center" vertical="center" wrapText="1" shrinkToFit="1"/>
    </xf>
    <xf numFmtId="177" fontId="65" fillId="22" borderId="3" xfId="0" applyNumberFormat="1" applyFont="1" applyFill="1" applyBorder="1" applyAlignment="1">
      <alignment horizontal="center" vertical="center" wrapText="1"/>
    </xf>
    <xf numFmtId="177" fontId="80" fillId="22" borderId="3" xfId="0" applyNumberFormat="1" applyFont="1" applyFill="1" applyBorder="1" applyAlignment="1">
      <alignment horizontal="center" vertical="center" wrapText="1"/>
    </xf>
    <xf numFmtId="177" fontId="83" fillId="22" borderId="3" xfId="0" applyNumberFormat="1" applyFont="1" applyFill="1" applyBorder="1" applyAlignment="1">
      <alignment horizontal="center" vertical="center" wrapText="1"/>
    </xf>
    <xf numFmtId="177" fontId="83" fillId="28" borderId="3" xfId="0" applyNumberFormat="1" applyFont="1" applyFill="1" applyBorder="1" applyAlignment="1">
      <alignment horizontal="center" vertical="center" wrapText="1"/>
    </xf>
    <xf numFmtId="177" fontId="83" fillId="22" borderId="3" xfId="0" quotePrefix="1" applyNumberFormat="1" applyFont="1" applyFill="1" applyBorder="1" applyAlignment="1">
      <alignment horizontal="center" vertical="center"/>
    </xf>
    <xf numFmtId="177" fontId="4" fillId="0" borderId="27" xfId="0" applyNumberFormat="1" applyFont="1" applyFill="1" applyBorder="1" applyAlignment="1">
      <alignment horizontal="right" vertical="center" wrapText="1"/>
    </xf>
    <xf numFmtId="177" fontId="83" fillId="22" borderId="27" xfId="0" quotePrefix="1" applyNumberFormat="1" applyFont="1" applyFill="1" applyBorder="1" applyAlignment="1">
      <alignment horizontal="center" vertical="center"/>
    </xf>
    <xf numFmtId="177" fontId="5" fillId="0" borderId="27" xfId="0" applyNumberFormat="1" applyFont="1" applyFill="1" applyBorder="1" applyAlignment="1">
      <alignment horizontal="right" vertical="center" wrapText="1"/>
    </xf>
    <xf numFmtId="177" fontId="5" fillId="30" borderId="27" xfId="0" applyNumberFormat="1" applyFont="1" applyFill="1" applyBorder="1" applyAlignment="1">
      <alignment horizontal="right" vertical="center" wrapText="1"/>
    </xf>
    <xf numFmtId="177" fontId="4" fillId="22" borderId="27" xfId="0" applyNumberFormat="1" applyFont="1" applyFill="1" applyBorder="1" applyAlignment="1">
      <alignment horizontal="center" vertical="center" wrapText="1"/>
    </xf>
    <xf numFmtId="177" fontId="4" fillId="30" borderId="27" xfId="0" applyNumberFormat="1" applyFont="1" applyFill="1" applyBorder="1" applyAlignment="1">
      <alignment horizontal="right" vertical="center" wrapText="1"/>
    </xf>
    <xf numFmtId="177" fontId="83" fillId="22" borderId="32" xfId="0" quotePrefix="1" applyNumberFormat="1" applyFont="1" applyFill="1" applyBorder="1" applyAlignment="1">
      <alignment horizontal="center" vertical="center"/>
    </xf>
    <xf numFmtId="177" fontId="5" fillId="0" borderId="32" xfId="0" applyNumberFormat="1" applyFont="1" applyFill="1" applyBorder="1" applyAlignment="1">
      <alignment horizontal="right" vertical="center" wrapText="1"/>
    </xf>
    <xf numFmtId="177" fontId="4" fillId="30" borderId="32" xfId="0" applyNumberFormat="1" applyFont="1" applyFill="1" applyBorder="1" applyAlignment="1">
      <alignment horizontal="right" vertical="center" wrapText="1"/>
    </xf>
    <xf numFmtId="177" fontId="4" fillId="0" borderId="32" xfId="0" applyNumberFormat="1" applyFont="1" applyFill="1" applyBorder="1" applyAlignment="1">
      <alignment horizontal="right" vertical="center" wrapText="1"/>
    </xf>
    <xf numFmtId="177" fontId="65" fillId="28" borderId="32" xfId="0" applyNumberFormat="1" applyFont="1" applyFill="1" applyBorder="1" applyAlignment="1">
      <alignment horizontal="center" vertical="center" wrapText="1"/>
    </xf>
    <xf numFmtId="177" fontId="83" fillId="22" borderId="28" xfId="0" quotePrefix="1" applyNumberFormat="1" applyFont="1" applyFill="1" applyBorder="1" applyAlignment="1">
      <alignment horizontal="center" vertical="center"/>
    </xf>
    <xf numFmtId="177" fontId="5" fillId="0" borderId="28" xfId="0" applyNumberFormat="1" applyFont="1" applyFill="1" applyBorder="1" applyAlignment="1">
      <alignment horizontal="right" vertical="center" wrapText="1"/>
    </xf>
    <xf numFmtId="177" fontId="5" fillId="30" borderId="28" xfId="0" applyNumberFormat="1" applyFont="1" applyFill="1" applyBorder="1" applyAlignment="1">
      <alignment horizontal="right" vertical="center" wrapText="1"/>
    </xf>
    <xf numFmtId="177" fontId="4" fillId="0" borderId="28" xfId="0" applyNumberFormat="1" applyFont="1" applyFill="1" applyBorder="1" applyAlignment="1">
      <alignment horizontal="right" vertical="center" wrapText="1"/>
    </xf>
    <xf numFmtId="177" fontId="65" fillId="28" borderId="28" xfId="0" applyNumberFormat="1" applyFont="1" applyFill="1" applyBorder="1" applyAlignment="1">
      <alignment horizontal="center" vertical="center" wrapText="1"/>
    </xf>
    <xf numFmtId="177" fontId="65" fillId="22" borderId="3" xfId="0" quotePrefix="1" applyNumberFormat="1" applyFont="1" applyFill="1" applyBorder="1" applyAlignment="1">
      <alignment horizontal="center" vertical="center"/>
    </xf>
    <xf numFmtId="177" fontId="65" fillId="22" borderId="33" xfId="0" quotePrefix="1" applyNumberFormat="1" applyFont="1" applyFill="1" applyBorder="1" applyAlignment="1">
      <alignment horizontal="center" vertical="center"/>
    </xf>
    <xf numFmtId="177" fontId="5" fillId="30" borderId="33" xfId="0" applyNumberFormat="1" applyFont="1" applyFill="1" applyBorder="1" applyAlignment="1">
      <alignment horizontal="right" vertical="center" wrapText="1"/>
    </xf>
    <xf numFmtId="177" fontId="65" fillId="28" borderId="33" xfId="0" applyNumberFormat="1" applyFont="1" applyFill="1" applyBorder="1" applyAlignment="1">
      <alignment horizontal="center" vertical="center" wrapText="1"/>
    </xf>
    <xf numFmtId="177" fontId="5" fillId="30" borderId="32" xfId="0" applyNumberFormat="1" applyFont="1" applyFill="1" applyBorder="1" applyAlignment="1">
      <alignment horizontal="right" vertical="center" wrapText="1"/>
    </xf>
    <xf numFmtId="177" fontId="83" fillId="28" borderId="32" xfId="0" applyNumberFormat="1" applyFont="1" applyFill="1" applyBorder="1" applyAlignment="1">
      <alignment horizontal="center" vertical="center" wrapText="1"/>
    </xf>
    <xf numFmtId="177" fontId="65" fillId="22" borderId="0" xfId="0" applyNumberFormat="1" applyFont="1" applyFill="1" applyBorder="1" applyAlignment="1">
      <alignment horizontal="center" vertical="center"/>
    </xf>
    <xf numFmtId="177" fontId="65" fillId="22" borderId="0" xfId="0" applyNumberFormat="1" applyFont="1" applyFill="1" applyBorder="1" applyAlignment="1">
      <alignment horizontal="center" vertical="center" wrapText="1"/>
    </xf>
    <xf numFmtId="177" fontId="65" fillId="22" borderId="0" xfId="0" applyNumberFormat="1" applyFont="1" applyFill="1" applyBorder="1" applyAlignment="1">
      <alignment horizontal="right" vertical="center" wrapText="1"/>
    </xf>
    <xf numFmtId="177" fontId="65" fillId="28" borderId="0" xfId="0" applyNumberFormat="1" applyFont="1" applyFill="1" applyBorder="1" applyAlignment="1">
      <alignment vertical="center" wrapText="1"/>
    </xf>
    <xf numFmtId="177" fontId="65" fillId="0" borderId="0" xfId="0" applyNumberFormat="1" applyFont="1" applyFill="1" applyBorder="1" applyAlignment="1">
      <alignment horizontal="right" vertical="center" wrapText="1"/>
    </xf>
    <xf numFmtId="177" fontId="65" fillId="0" borderId="0" xfId="0" applyNumberFormat="1" applyFont="1" applyFill="1" applyAlignment="1">
      <alignment vertical="center"/>
    </xf>
    <xf numFmtId="177" fontId="74" fillId="0" borderId="0" xfId="0" applyNumberFormat="1" applyFont="1" applyFill="1" applyAlignment="1">
      <alignment horizontal="right" vertical="center"/>
    </xf>
    <xf numFmtId="177" fontId="75" fillId="28" borderId="0" xfId="0" applyNumberFormat="1" applyFont="1" applyFill="1" applyBorder="1" applyAlignment="1">
      <alignment horizontal="left" vertical="center" wrapText="1"/>
    </xf>
    <xf numFmtId="177" fontId="75" fillId="28" borderId="0" xfId="0" applyNumberFormat="1" applyFont="1" applyFill="1" applyBorder="1" applyAlignment="1">
      <alignment horizontal="center" vertical="center" wrapText="1"/>
    </xf>
    <xf numFmtId="177" fontId="75" fillId="28" borderId="0" xfId="0" applyNumberFormat="1" applyFont="1" applyFill="1" applyBorder="1" applyAlignment="1">
      <alignment horizontal="left" vertical="center" wrapText="1" shrinkToFit="1"/>
    </xf>
    <xf numFmtId="177" fontId="75" fillId="28" borderId="0" xfId="0" applyNumberFormat="1" applyFont="1" applyFill="1" applyAlignment="1">
      <alignment vertical="center"/>
    </xf>
    <xf numFmtId="177" fontId="65" fillId="28" borderId="0" xfId="0" applyNumberFormat="1" applyFont="1" applyFill="1" applyAlignment="1">
      <alignment vertical="center"/>
    </xf>
    <xf numFmtId="177" fontId="65" fillId="28" borderId="27" xfId="0" applyNumberFormat="1" applyFont="1" applyFill="1" applyBorder="1" applyAlignment="1">
      <alignment horizontal="center" vertical="center" wrapText="1"/>
    </xf>
    <xf numFmtId="177" fontId="65" fillId="28" borderId="19" xfId="0" applyNumberFormat="1" applyFont="1" applyFill="1" applyBorder="1" applyAlignment="1">
      <alignment horizontal="center" vertical="center" wrapText="1"/>
    </xf>
    <xf numFmtId="177" fontId="65" fillId="28" borderId="27" xfId="0" applyNumberFormat="1" applyFont="1" applyFill="1" applyBorder="1" applyAlignment="1">
      <alignment horizontal="center" vertical="center"/>
    </xf>
    <xf numFmtId="177" fontId="75" fillId="28" borderId="27" xfId="0" applyNumberFormat="1" applyFont="1" applyFill="1" applyBorder="1" applyAlignment="1">
      <alignment horizontal="center" vertical="center"/>
    </xf>
    <xf numFmtId="177" fontId="65" fillId="0" borderId="27" xfId="0" applyNumberFormat="1" applyFont="1" applyFill="1" applyBorder="1" applyAlignment="1">
      <alignment horizontal="center" vertical="center"/>
    </xf>
    <xf numFmtId="177" fontId="65" fillId="28" borderId="0" xfId="0" applyNumberFormat="1" applyFont="1" applyFill="1" applyAlignment="1">
      <alignment horizontal="right" vertical="center"/>
    </xf>
    <xf numFmtId="177" fontId="75" fillId="28" borderId="0" xfId="0" applyNumberFormat="1" applyFont="1" applyFill="1" applyBorder="1" applyAlignment="1">
      <alignment horizontal="center" vertical="center"/>
    </xf>
    <xf numFmtId="177" fontId="75" fillId="28" borderId="0" xfId="0" applyNumberFormat="1" applyFont="1" applyFill="1" applyAlignment="1">
      <alignment horizontal="right" vertical="center"/>
    </xf>
    <xf numFmtId="177" fontId="74" fillId="28" borderId="0" xfId="0" applyNumberFormat="1" applyFont="1" applyFill="1" applyBorder="1" applyAlignment="1">
      <alignment horizontal="left" vertical="center"/>
    </xf>
    <xf numFmtId="177" fontId="80" fillId="28" borderId="0" xfId="0" applyNumberFormat="1" applyFont="1" applyFill="1" applyBorder="1" applyAlignment="1">
      <alignment horizontal="left" vertical="center"/>
    </xf>
    <xf numFmtId="177" fontId="75" fillId="28" borderId="13" xfId="0" applyNumberFormat="1" applyFont="1" applyFill="1" applyBorder="1" applyAlignment="1">
      <alignment horizontal="center" vertical="center"/>
    </xf>
    <xf numFmtId="177" fontId="75" fillId="28" borderId="13" xfId="0" applyNumberFormat="1" applyFont="1" applyFill="1" applyBorder="1" applyAlignment="1">
      <alignment vertical="center"/>
    </xf>
    <xf numFmtId="177" fontId="74" fillId="28" borderId="0" xfId="0" applyNumberFormat="1" applyFont="1" applyFill="1" applyBorder="1" applyAlignment="1">
      <alignment horizontal="right" vertical="center"/>
    </xf>
    <xf numFmtId="177" fontId="86" fillId="28" borderId="0" xfId="0" applyNumberFormat="1" applyFont="1" applyFill="1" applyAlignment="1">
      <alignment vertical="center"/>
    </xf>
    <xf numFmtId="177" fontId="87" fillId="28" borderId="0" xfId="0" applyNumberFormat="1" applyFont="1" applyFill="1" applyAlignment="1">
      <alignment vertical="center"/>
    </xf>
    <xf numFmtId="177" fontId="87" fillId="28" borderId="0" xfId="0" applyNumberFormat="1" applyFont="1" applyFill="1"/>
    <xf numFmtId="177" fontId="87" fillId="28" borderId="0" xfId="0" applyNumberFormat="1" applyFont="1" applyFill="1" applyAlignment="1">
      <alignment horizontal="center" vertical="center"/>
    </xf>
    <xf numFmtId="177" fontId="74" fillId="28" borderId="0" xfId="0" applyNumberFormat="1" applyFont="1" applyFill="1" applyBorder="1" applyAlignment="1">
      <alignment horizontal="left" vertical="center" wrapText="1"/>
    </xf>
    <xf numFmtId="177" fontId="65" fillId="28" borderId="0" xfId="0" applyNumberFormat="1" applyFont="1" applyFill="1" applyAlignment="1">
      <alignment horizontal="center" vertical="center"/>
    </xf>
    <xf numFmtId="177" fontId="65" fillId="28" borderId="0" xfId="0" applyNumberFormat="1" applyFont="1" applyFill="1" applyBorder="1" applyAlignment="1">
      <alignment vertical="center" wrapText="1" shrinkToFit="1"/>
    </xf>
    <xf numFmtId="177" fontId="65" fillId="28" borderId="0" xfId="0" applyNumberFormat="1" applyFont="1" applyFill="1" applyAlignment="1">
      <alignment vertical="center" wrapText="1" shrinkToFit="1"/>
    </xf>
    <xf numFmtId="177" fontId="97" fillId="28" borderId="3" xfId="0" applyNumberFormat="1" applyFont="1" applyFill="1" applyBorder="1" applyAlignment="1">
      <alignment horizontal="center" vertical="center" wrapText="1"/>
    </xf>
    <xf numFmtId="177" fontId="97" fillId="28" borderId="3" xfId="206" applyNumberFormat="1" applyFont="1" applyFill="1" applyBorder="1" applyAlignment="1">
      <alignment horizontal="right" vertical="center" wrapText="1"/>
    </xf>
    <xf numFmtId="177" fontId="98" fillId="28" borderId="3" xfId="0" applyNumberFormat="1" applyFont="1" applyFill="1" applyBorder="1" applyAlignment="1">
      <alignment horizontal="right" vertical="center" wrapText="1"/>
    </xf>
    <xf numFmtId="177" fontId="98" fillId="28" borderId="3" xfId="0" applyNumberFormat="1" applyFont="1" applyFill="1" applyBorder="1" applyAlignment="1">
      <alignment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vertical="center" wrapText="1"/>
    </xf>
    <xf numFmtId="177" fontId="5" fillId="0" borderId="0" xfId="0" applyNumberFormat="1" applyFont="1" applyFill="1" applyBorder="1" applyAlignment="1">
      <alignment vertical="center"/>
    </xf>
    <xf numFmtId="177" fontId="80" fillId="0" borderId="3" xfId="0" applyNumberFormat="1" applyFont="1" applyFill="1" applyBorder="1" applyAlignment="1">
      <alignment horizontal="center" vertical="center" wrapText="1"/>
    </xf>
    <xf numFmtId="177" fontId="65" fillId="0" borderId="0" xfId="0" quotePrefix="1" applyNumberFormat="1" applyFont="1" applyFill="1" applyBorder="1" applyAlignment="1">
      <alignment vertical="center" wrapText="1"/>
    </xf>
    <xf numFmtId="177" fontId="72" fillId="28" borderId="3" xfId="206" applyNumberFormat="1" applyFont="1" applyFill="1" applyBorder="1" applyAlignment="1">
      <alignment horizontal="right" vertical="center" wrapText="1"/>
    </xf>
    <xf numFmtId="177" fontId="72" fillId="28" borderId="3" xfId="0" applyNumberFormat="1" applyFont="1" applyFill="1" applyBorder="1" applyAlignment="1">
      <alignment horizontal="center" vertical="center" wrapText="1"/>
    </xf>
    <xf numFmtId="177" fontId="99" fillId="28" borderId="3" xfId="206" applyNumberFormat="1" applyFont="1" applyFill="1" applyBorder="1" applyAlignment="1">
      <alignment horizontal="right" vertical="center" wrapText="1"/>
    </xf>
    <xf numFmtId="177" fontId="67" fillId="0" borderId="3" xfId="0" applyNumberFormat="1" applyFont="1" applyFill="1" applyBorder="1" applyAlignment="1">
      <alignment horizontal="center" vertical="center" wrapText="1"/>
    </xf>
    <xf numFmtId="177" fontId="72" fillId="28" borderId="33" xfId="0" applyNumberFormat="1" applyFont="1" applyFill="1" applyBorder="1" applyAlignment="1">
      <alignment horizontal="center" vertical="center" wrapText="1"/>
    </xf>
    <xf numFmtId="177" fontId="5" fillId="28" borderId="32" xfId="0" applyNumberFormat="1" applyFont="1" applyFill="1" applyBorder="1" applyAlignment="1">
      <alignment horizontal="center" vertical="center" wrapText="1"/>
    </xf>
    <xf numFmtId="177" fontId="65" fillId="0" borderId="27" xfId="0" applyNumberFormat="1" applyFont="1" applyFill="1" applyBorder="1" applyAlignment="1">
      <alignment horizontal="center" vertical="center" wrapText="1"/>
    </xf>
    <xf numFmtId="177" fontId="97" fillId="28" borderId="3" xfId="0" applyNumberFormat="1" applyFont="1" applyFill="1" applyBorder="1" applyAlignment="1">
      <alignment horizontal="right" vertical="center" wrapText="1"/>
    </xf>
    <xf numFmtId="177" fontId="97" fillId="28" borderId="28" xfId="0" applyNumberFormat="1" applyFont="1" applyFill="1" applyBorder="1" applyAlignment="1">
      <alignment horizontal="right" vertical="center" wrapText="1"/>
    </xf>
    <xf numFmtId="177" fontId="97" fillId="28" borderId="34" xfId="0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right" vertical="center" wrapText="1"/>
    </xf>
    <xf numFmtId="177" fontId="70" fillId="28" borderId="28" xfId="0" applyNumberFormat="1" applyFont="1" applyFill="1" applyBorder="1" applyAlignment="1">
      <alignment horizontal="center" vertical="center" wrapText="1"/>
    </xf>
    <xf numFmtId="177" fontId="70" fillId="28" borderId="28" xfId="0" applyNumberFormat="1" applyFont="1" applyFill="1" applyBorder="1" applyAlignment="1">
      <alignment horizontal="right" vertical="center" wrapText="1"/>
    </xf>
    <xf numFmtId="177" fontId="70" fillId="28" borderId="34" xfId="0" applyNumberFormat="1" applyFont="1" applyFill="1" applyBorder="1" applyAlignment="1">
      <alignment horizontal="center" vertical="center" wrapText="1"/>
    </xf>
    <xf numFmtId="177" fontId="70" fillId="28" borderId="34" xfId="0" applyNumberFormat="1" applyFont="1" applyFill="1" applyBorder="1" applyAlignment="1">
      <alignment horizontal="right" vertical="center" wrapText="1"/>
    </xf>
    <xf numFmtId="179" fontId="99" fillId="28" borderId="3" xfId="206" applyNumberFormat="1" applyFont="1" applyFill="1" applyBorder="1" applyAlignment="1">
      <alignment horizontal="right" vertical="center" wrapText="1"/>
    </xf>
    <xf numFmtId="179" fontId="72" fillId="28" borderId="3" xfId="206" applyNumberFormat="1" applyFont="1" applyFill="1" applyBorder="1" applyAlignment="1">
      <alignment horizontal="right" vertical="center" wrapText="1"/>
    </xf>
    <xf numFmtId="0" fontId="79" fillId="0" borderId="0" xfId="0" applyFont="1" applyFill="1" applyBorder="1" applyAlignment="1">
      <alignment horizontal="center" vertical="center"/>
    </xf>
    <xf numFmtId="177" fontId="79" fillId="0" borderId="0" xfId="0" applyNumberFormat="1" applyFont="1" applyFill="1" applyBorder="1" applyAlignment="1">
      <alignment horizontal="center" vertical="center"/>
    </xf>
    <xf numFmtId="177" fontId="65" fillId="0" borderId="0" xfId="0" applyNumberFormat="1" applyFont="1" applyFill="1" applyBorder="1" applyAlignment="1">
      <alignment horizontal="left" vertical="center"/>
    </xf>
    <xf numFmtId="177" fontId="65" fillId="28" borderId="0" xfId="0" applyNumberFormat="1" applyFont="1" applyFill="1" applyAlignment="1">
      <alignment horizontal="center" vertical="center"/>
    </xf>
    <xf numFmtId="177" fontId="75" fillId="0" borderId="0" xfId="0" applyNumberFormat="1" applyFont="1" applyFill="1" applyBorder="1" applyAlignment="1">
      <alignment horizontal="left" vertical="center" wrapText="1"/>
    </xf>
    <xf numFmtId="177" fontId="81" fillId="0" borderId="0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177" fontId="5" fillId="28" borderId="0" xfId="0" applyNumberFormat="1" applyFont="1" applyFill="1" applyAlignment="1">
      <alignment horizontal="center" vertical="center"/>
    </xf>
    <xf numFmtId="177" fontId="7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/>
    </xf>
    <xf numFmtId="0" fontId="68" fillId="0" borderId="0" xfId="245" applyFont="1" applyFill="1" applyBorder="1" applyAlignment="1">
      <alignment horizontal="center" vertical="center"/>
    </xf>
    <xf numFmtId="177" fontId="65" fillId="0" borderId="0" xfId="0" applyNumberFormat="1" applyFont="1" applyFill="1" applyBorder="1" applyAlignment="1">
      <alignment horizontal="center" vertical="center"/>
    </xf>
    <xf numFmtId="0" fontId="80" fillId="28" borderId="3" xfId="245" applyFont="1" applyFill="1" applyBorder="1" applyAlignment="1">
      <alignment horizontal="center" vertical="center" wrapText="1"/>
    </xf>
    <xf numFmtId="177" fontId="65" fillId="0" borderId="0" xfId="0" applyNumberFormat="1" applyFont="1" applyFill="1" applyBorder="1" applyAlignment="1">
      <alignment horizontal="left" vertical="center" wrapText="1"/>
    </xf>
    <xf numFmtId="177" fontId="82" fillId="0" borderId="0" xfId="0" applyNumberFormat="1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177" fontId="65" fillId="0" borderId="3" xfId="245" applyNumberFormat="1" applyFont="1" applyFill="1" applyBorder="1" applyAlignment="1">
      <alignment horizontal="center" vertical="center" wrapText="1"/>
    </xf>
    <xf numFmtId="177" fontId="65" fillId="0" borderId="3" xfId="0" applyNumberFormat="1" applyFont="1" applyFill="1" applyBorder="1" applyAlignment="1">
      <alignment horizontal="center" vertical="center" wrapText="1"/>
    </xf>
    <xf numFmtId="177" fontId="65" fillId="0" borderId="3" xfId="245" applyNumberFormat="1" applyFont="1" applyFill="1" applyBorder="1" applyAlignment="1">
      <alignment horizontal="center" vertical="center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177" fontId="5" fillId="28" borderId="0" xfId="0" applyNumberFormat="1" applyFont="1" applyFill="1" applyBorder="1" applyAlignment="1">
      <alignment horizontal="center" vertical="center"/>
    </xf>
    <xf numFmtId="177" fontId="70" fillId="0" borderId="3" xfId="0" applyNumberFormat="1" applyFont="1" applyFill="1" applyBorder="1" applyAlignment="1">
      <alignment horizontal="center" vertical="center" wrapText="1"/>
    </xf>
    <xf numFmtId="177" fontId="70" fillId="0" borderId="3" xfId="245" applyNumberFormat="1" applyFont="1" applyFill="1" applyBorder="1" applyAlignment="1">
      <alignment horizontal="center" vertical="center"/>
    </xf>
    <xf numFmtId="177" fontId="70" fillId="28" borderId="0" xfId="0" applyNumberFormat="1" applyFont="1" applyFill="1" applyBorder="1" applyAlignment="1">
      <alignment horizontal="center" vertical="center" wrapText="1"/>
    </xf>
    <xf numFmtId="177" fontId="70" fillId="0" borderId="0" xfId="0" applyNumberFormat="1" applyFont="1" applyFill="1" applyBorder="1" applyAlignment="1">
      <alignment horizontal="center" vertical="center"/>
    </xf>
    <xf numFmtId="177" fontId="65" fillId="28" borderId="0" xfId="0" applyNumberFormat="1" applyFont="1" applyFill="1" applyBorder="1" applyAlignment="1">
      <alignment horizontal="center" vertical="center" wrapText="1"/>
    </xf>
    <xf numFmtId="177" fontId="65" fillId="28" borderId="0" xfId="0" applyNumberFormat="1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 wrapText="1"/>
    </xf>
    <xf numFmtId="177" fontId="89" fillId="28" borderId="0" xfId="0" applyNumberFormat="1" applyFont="1" applyFill="1" applyAlignment="1">
      <alignment horizontal="center" vertical="center"/>
    </xf>
    <xf numFmtId="0" fontId="65" fillId="28" borderId="15" xfId="0" applyFont="1" applyFill="1" applyBorder="1" applyAlignment="1">
      <alignment horizontal="center" vertical="center" wrapText="1"/>
    </xf>
    <xf numFmtId="0" fontId="65" fillId="28" borderId="17" xfId="0" applyFont="1" applyFill="1" applyBorder="1" applyAlignment="1">
      <alignment horizontal="center" vertical="center" wrapText="1"/>
    </xf>
    <xf numFmtId="0" fontId="65" fillId="28" borderId="16" xfId="0" applyFont="1" applyFill="1" applyBorder="1" applyAlignment="1">
      <alignment horizontal="center" vertical="center" wrapText="1"/>
    </xf>
    <xf numFmtId="0" fontId="74" fillId="28" borderId="15" xfId="0" applyFont="1" applyFill="1" applyBorder="1" applyAlignment="1">
      <alignment horizontal="left" vertical="center"/>
    </xf>
    <xf numFmtId="0" fontId="74" fillId="28" borderId="17" xfId="0" applyFont="1" applyFill="1" applyBorder="1" applyAlignment="1">
      <alignment horizontal="left" vertical="center"/>
    </xf>
    <xf numFmtId="0" fontId="74" fillId="28" borderId="16" xfId="0" applyFont="1" applyFill="1" applyBorder="1" applyAlignment="1">
      <alignment horizontal="left" vertical="center"/>
    </xf>
    <xf numFmtId="177" fontId="65" fillId="28" borderId="15" xfId="0" applyNumberFormat="1" applyFont="1" applyFill="1" applyBorder="1" applyAlignment="1">
      <alignment horizontal="center" vertical="center" wrapText="1"/>
    </xf>
    <xf numFmtId="177" fontId="65" fillId="28" borderId="17" xfId="0" applyNumberFormat="1" applyFont="1" applyFill="1" applyBorder="1" applyAlignment="1">
      <alignment horizontal="center" vertical="center" wrapText="1"/>
    </xf>
    <xf numFmtId="177" fontId="65" fillId="28" borderId="16" xfId="0" applyNumberFormat="1" applyFont="1" applyFill="1" applyBorder="1" applyAlignment="1">
      <alignment horizontal="center" vertical="center" wrapText="1"/>
    </xf>
    <xf numFmtId="177" fontId="65" fillId="28" borderId="27" xfId="0" applyNumberFormat="1" applyFont="1" applyFill="1" applyBorder="1" applyAlignment="1">
      <alignment horizontal="center" vertical="center" wrapText="1"/>
    </xf>
    <xf numFmtId="0" fontId="65" fillId="28" borderId="15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8" fillId="28" borderId="0" xfId="0" applyFont="1" applyFill="1" applyBorder="1" applyAlignment="1">
      <alignment vertical="center"/>
    </xf>
    <xf numFmtId="0" fontId="75" fillId="28" borderId="20" xfId="0" applyFont="1" applyFill="1" applyBorder="1" applyAlignment="1">
      <alignment horizontal="center" vertical="center" wrapText="1"/>
    </xf>
    <xf numFmtId="0" fontId="75" fillId="28" borderId="18" xfId="0" applyFont="1" applyFill="1" applyBorder="1" applyAlignment="1">
      <alignment horizontal="center" vertical="center" wrapText="1"/>
    </xf>
    <xf numFmtId="0" fontId="75" fillId="28" borderId="21" xfId="0" applyFont="1" applyFill="1" applyBorder="1" applyAlignment="1">
      <alignment horizontal="center" vertical="center" wrapText="1"/>
    </xf>
    <xf numFmtId="0" fontId="75" fillId="28" borderId="22" xfId="0" applyFont="1" applyFill="1" applyBorder="1" applyAlignment="1">
      <alignment horizontal="center" vertical="center" wrapText="1"/>
    </xf>
    <xf numFmtId="0" fontId="75" fillId="28" borderId="13" xfId="0" applyFont="1" applyFill="1" applyBorder="1" applyAlignment="1">
      <alignment horizontal="center" vertical="center" wrapText="1"/>
    </xf>
    <xf numFmtId="0" fontId="75" fillId="28" borderId="23" xfId="0" applyFont="1" applyFill="1" applyBorder="1" applyAlignment="1">
      <alignment horizontal="center" vertical="center" wrapText="1"/>
    </xf>
    <xf numFmtId="177" fontId="75" fillId="28" borderId="15" xfId="0" applyNumberFormat="1" applyFont="1" applyFill="1" applyBorder="1" applyAlignment="1">
      <alignment horizontal="center" vertical="center" wrapText="1"/>
    </xf>
    <xf numFmtId="177" fontId="75" fillId="28" borderId="17" xfId="0" applyNumberFormat="1" applyFont="1" applyFill="1" applyBorder="1" applyAlignment="1">
      <alignment horizontal="center" vertical="center" wrapText="1"/>
    </xf>
    <xf numFmtId="177" fontId="75" fillId="28" borderId="16" xfId="0" applyNumberFormat="1" applyFont="1" applyFill="1" applyBorder="1" applyAlignment="1">
      <alignment horizontal="center" vertical="center" wrapText="1"/>
    </xf>
    <xf numFmtId="177" fontId="74" fillId="28" borderId="15" xfId="0" applyNumberFormat="1" applyFont="1" applyFill="1" applyBorder="1" applyAlignment="1">
      <alignment horizontal="right" vertical="center" wrapText="1"/>
    </xf>
    <xf numFmtId="177" fontId="74" fillId="28" borderId="17" xfId="0" applyNumberFormat="1" applyFont="1" applyFill="1" applyBorder="1" applyAlignment="1">
      <alignment horizontal="right" vertical="center" wrapText="1"/>
    </xf>
    <xf numFmtId="177" fontId="74" fillId="28" borderId="16" xfId="0" applyNumberFormat="1" applyFont="1" applyFill="1" applyBorder="1" applyAlignment="1">
      <alignment horizontal="right" vertical="center" wrapText="1"/>
    </xf>
    <xf numFmtId="0" fontId="75" fillId="28" borderId="27" xfId="0" applyFont="1" applyFill="1" applyBorder="1" applyAlignment="1">
      <alignment horizontal="left" vertical="center" wrapText="1"/>
    </xf>
    <xf numFmtId="177" fontId="75" fillId="28" borderId="15" xfId="206" applyNumberFormat="1" applyFont="1" applyFill="1" applyBorder="1" applyAlignment="1">
      <alignment horizontal="right" vertical="center" wrapText="1"/>
    </xf>
    <xf numFmtId="177" fontId="75" fillId="28" borderId="16" xfId="206" applyNumberFormat="1" applyFont="1" applyFill="1" applyBorder="1" applyAlignment="1">
      <alignment horizontal="right" vertical="center" wrapText="1"/>
    </xf>
    <xf numFmtId="0" fontId="75" fillId="28" borderId="0" xfId="0" applyFont="1" applyFill="1" applyBorder="1" applyAlignment="1">
      <alignment horizontal="justify" vertical="center" wrapText="1" shrinkToFit="1"/>
    </xf>
    <xf numFmtId="0" fontId="75" fillId="0" borderId="27" xfId="0" applyFont="1" applyFill="1" applyBorder="1" applyAlignment="1">
      <alignment horizontal="center" vertical="center" wrapText="1"/>
    </xf>
    <xf numFmtId="0" fontId="74" fillId="28" borderId="27" xfId="0" applyFont="1" applyFill="1" applyBorder="1" applyAlignment="1">
      <alignment horizontal="left" vertical="center" wrapText="1"/>
    </xf>
    <xf numFmtId="177" fontId="74" fillId="28" borderId="15" xfId="0" applyNumberFormat="1" applyFont="1" applyFill="1" applyBorder="1" applyAlignment="1">
      <alignment horizontal="center" vertical="center" wrapText="1"/>
    </xf>
    <xf numFmtId="177" fontId="74" fillId="28" borderId="17" xfId="0" applyNumberFormat="1" applyFont="1" applyFill="1" applyBorder="1" applyAlignment="1">
      <alignment horizontal="center" vertical="center" wrapText="1"/>
    </xf>
    <xf numFmtId="177" fontId="74" fillId="28" borderId="16" xfId="0" applyNumberFormat="1" applyFont="1" applyFill="1" applyBorder="1" applyAlignment="1">
      <alignment horizontal="center" vertical="center" wrapText="1"/>
    </xf>
    <xf numFmtId="177" fontId="75" fillId="28" borderId="27" xfId="0" applyNumberFormat="1" applyFont="1" applyFill="1" applyBorder="1" applyAlignment="1">
      <alignment horizontal="center" vertical="center" wrapText="1"/>
    </xf>
    <xf numFmtId="177" fontId="75" fillId="0" borderId="17" xfId="0" applyNumberFormat="1" applyFont="1" applyFill="1" applyBorder="1" applyAlignment="1">
      <alignment horizontal="center" vertical="center" wrapText="1"/>
    </xf>
    <xf numFmtId="177" fontId="75" fillId="0" borderId="16" xfId="0" applyNumberFormat="1" applyFont="1" applyFill="1" applyBorder="1" applyAlignment="1">
      <alignment horizontal="center" vertical="center" wrapText="1"/>
    </xf>
    <xf numFmtId="177" fontId="74" fillId="0" borderId="15" xfId="0" applyNumberFormat="1" applyFont="1" applyFill="1" applyBorder="1" applyAlignment="1">
      <alignment horizontal="center" vertical="center" wrapText="1"/>
    </xf>
    <xf numFmtId="177" fontId="74" fillId="0" borderId="17" xfId="0" applyNumberFormat="1" applyFont="1" applyFill="1" applyBorder="1" applyAlignment="1">
      <alignment horizontal="center" vertical="center" wrapText="1"/>
    </xf>
    <xf numFmtId="177" fontId="74" fillId="0" borderId="16" xfId="0" applyNumberFormat="1" applyFont="1" applyFill="1" applyBorder="1" applyAlignment="1">
      <alignment horizontal="center" vertical="center" wrapText="1"/>
    </xf>
    <xf numFmtId="177" fontId="74" fillId="28" borderId="15" xfId="206" applyNumberFormat="1" applyFont="1" applyFill="1" applyBorder="1" applyAlignment="1">
      <alignment horizontal="right" vertical="center" wrapText="1"/>
    </xf>
    <xf numFmtId="177" fontId="74" fillId="28" borderId="16" xfId="206" applyNumberFormat="1" applyFont="1" applyFill="1" applyBorder="1" applyAlignment="1">
      <alignment horizontal="right" vertical="center" wrapText="1"/>
    </xf>
    <xf numFmtId="177" fontId="74" fillId="28" borderId="27" xfId="0" applyNumberFormat="1" applyFont="1" applyFill="1" applyBorder="1" applyAlignment="1">
      <alignment horizontal="center" vertical="center" wrapText="1"/>
    </xf>
    <xf numFmtId="177" fontId="75" fillId="0" borderId="27" xfId="0" applyNumberFormat="1" applyFont="1" applyFill="1" applyBorder="1" applyAlignment="1">
      <alignment horizontal="center" vertical="center" wrapText="1"/>
    </xf>
    <xf numFmtId="177" fontId="75" fillId="0" borderId="15" xfId="0" applyNumberFormat="1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center" vertical="center"/>
    </xf>
    <xf numFmtId="0" fontId="74" fillId="0" borderId="0" xfId="0" applyFont="1" applyFill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75" fillId="28" borderId="15" xfId="0" applyNumberFormat="1" applyFont="1" applyFill="1" applyBorder="1" applyAlignment="1">
      <alignment horizontal="center"/>
    </xf>
    <xf numFmtId="0" fontId="75" fillId="28" borderId="16" xfId="0" applyNumberFormat="1" applyFont="1" applyFill="1" applyBorder="1" applyAlignment="1">
      <alignment horizontal="center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14" xfId="0" applyNumberFormat="1" applyFont="1" applyFill="1" applyBorder="1" applyAlignment="1">
      <alignment horizontal="center" vertical="center" wrapText="1"/>
    </xf>
    <xf numFmtId="177" fontId="75" fillId="28" borderId="19" xfId="0" applyNumberFormat="1" applyFont="1" applyFill="1" applyBorder="1" applyAlignment="1">
      <alignment horizontal="center" vertical="center" wrapText="1"/>
    </xf>
    <xf numFmtId="0" fontId="74" fillId="28" borderId="15" xfId="0" applyNumberFormat="1" applyFont="1" applyFill="1" applyBorder="1" applyAlignment="1">
      <alignment vertical="center" wrapText="1" shrinkToFit="1"/>
    </xf>
    <xf numFmtId="0" fontId="74" fillId="28" borderId="17" xfId="0" applyNumberFormat="1" applyFont="1" applyFill="1" applyBorder="1" applyAlignment="1">
      <alignment vertical="center" wrapText="1" shrinkToFit="1"/>
    </xf>
    <xf numFmtId="0" fontId="74" fillId="28" borderId="16" xfId="0" applyNumberFormat="1" applyFont="1" applyFill="1" applyBorder="1" applyAlignment="1">
      <alignment vertical="center" wrapText="1" shrinkToFit="1"/>
    </xf>
    <xf numFmtId="0" fontId="88" fillId="28" borderId="0" xfId="0" applyFont="1" applyFill="1" applyAlignment="1">
      <alignment vertical="center" wrapText="1"/>
    </xf>
    <xf numFmtId="0" fontId="89" fillId="28" borderId="0" xfId="0" applyFont="1" applyFill="1" applyAlignment="1">
      <alignment vertical="center" wrapText="1"/>
    </xf>
    <xf numFmtId="177" fontId="75" fillId="28" borderId="0" xfId="0" applyNumberFormat="1" applyFont="1" applyFill="1" applyAlignment="1">
      <alignment horizontal="right" vertical="center"/>
    </xf>
    <xf numFmtId="0" fontId="75" fillId="28" borderId="14" xfId="0" applyFont="1" applyFill="1" applyBorder="1" applyAlignment="1">
      <alignment horizontal="center" vertical="center" wrapText="1" shrinkToFit="1"/>
    </xf>
    <xf numFmtId="0" fontId="75" fillId="28" borderId="26" xfId="0" applyFont="1" applyFill="1" applyBorder="1" applyAlignment="1">
      <alignment horizontal="center" vertical="center" wrapText="1" shrinkToFit="1"/>
    </xf>
    <xf numFmtId="0" fontId="75" fillId="28" borderId="19" xfId="0" applyFont="1" applyFill="1" applyBorder="1" applyAlignment="1">
      <alignment horizontal="center" vertical="center" wrapText="1" shrinkToFit="1"/>
    </xf>
    <xf numFmtId="0" fontId="75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177" fontId="75" fillId="28" borderId="13" xfId="0" applyNumberFormat="1" applyFont="1" applyFill="1" applyBorder="1" applyAlignment="1">
      <alignment horizontal="right" vertical="center"/>
    </xf>
    <xf numFmtId="0" fontId="75" fillId="28" borderId="15" xfId="0" applyFont="1" applyFill="1" applyBorder="1" applyAlignment="1">
      <alignment horizontal="center" vertical="center" wrapText="1"/>
    </xf>
    <xf numFmtId="0" fontId="75" fillId="28" borderId="16" xfId="0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/>
    </xf>
    <xf numFmtId="0" fontId="75" fillId="28" borderId="29" xfId="0" applyNumberFormat="1" applyFont="1" applyFill="1" applyBorder="1" applyAlignment="1">
      <alignment horizontal="left" vertical="center" wrapText="1" shrinkToFit="1"/>
    </xf>
    <xf numFmtId="0" fontId="0" fillId="0" borderId="30" xfId="0" applyBorder="1" applyAlignment="1">
      <alignment horizontal="left" vertical="center" wrapText="1" shrinkToFit="1"/>
    </xf>
    <xf numFmtId="0" fontId="0" fillId="0" borderId="31" xfId="0" applyBorder="1" applyAlignment="1">
      <alignment horizontal="left" vertical="center" wrapText="1" shrinkToFit="1"/>
    </xf>
    <xf numFmtId="0" fontId="75" fillId="28" borderId="15" xfId="0" applyNumberFormat="1" applyFont="1" applyFill="1" applyBorder="1" applyAlignment="1">
      <alignment horizontal="left" vertical="center" wrapText="1" shrinkToFit="1"/>
    </xf>
    <xf numFmtId="0" fontId="75" fillId="28" borderId="17" xfId="0" applyNumberFormat="1" applyFont="1" applyFill="1" applyBorder="1" applyAlignment="1">
      <alignment horizontal="left" vertical="center" wrapText="1" shrinkToFit="1"/>
    </xf>
    <xf numFmtId="0" fontId="75" fillId="28" borderId="16" xfId="0" applyNumberFormat="1" applyFont="1" applyFill="1" applyBorder="1" applyAlignment="1">
      <alignment horizontal="left" vertical="center" wrapText="1" shrinkToFit="1"/>
    </xf>
    <xf numFmtId="0" fontId="75" fillId="28" borderId="3" xfId="0" applyFont="1" applyFill="1" applyBorder="1" applyAlignment="1">
      <alignment horizontal="center" vertical="center"/>
    </xf>
    <xf numFmtId="0" fontId="74" fillId="28" borderId="15" xfId="0" applyNumberFormat="1" applyFont="1" applyFill="1" applyBorder="1" applyAlignment="1">
      <alignment horizontal="left" vertical="center" wrapText="1" shrinkToFit="1"/>
    </xf>
    <xf numFmtId="0" fontId="74" fillId="28" borderId="17" xfId="0" applyNumberFormat="1" applyFont="1" applyFill="1" applyBorder="1" applyAlignment="1">
      <alignment horizontal="left" vertical="center" wrapText="1" shrinkToFit="1"/>
    </xf>
    <xf numFmtId="0" fontId="74" fillId="28" borderId="16" xfId="0" applyNumberFormat="1" applyFont="1" applyFill="1" applyBorder="1" applyAlignment="1">
      <alignment horizontal="left" vertical="center" wrapText="1" shrinkToFit="1"/>
    </xf>
    <xf numFmtId="0" fontId="75" fillId="28" borderId="3" xfId="0" applyNumberFormat="1" applyFont="1" applyFill="1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16" xfId="0" applyBorder="1" applyAlignment="1">
      <alignment horizontal="left" vertical="center" wrapText="1" shrinkToFit="1"/>
    </xf>
    <xf numFmtId="0" fontId="75" fillId="28" borderId="24" xfId="0" applyFont="1" applyFill="1" applyBorder="1" applyAlignment="1">
      <alignment horizontal="center" vertical="center" wrapText="1"/>
    </xf>
    <xf numFmtId="0" fontId="75" fillId="28" borderId="25" xfId="0" applyFont="1" applyFill="1" applyBorder="1" applyAlignment="1">
      <alignment horizontal="center" vertical="center" wrapText="1"/>
    </xf>
    <xf numFmtId="3" fontId="75" fillId="28" borderId="3" xfId="0" applyNumberFormat="1" applyFont="1" applyFill="1" applyBorder="1" applyAlignment="1">
      <alignment horizontal="center" vertical="center" wrapText="1" shrinkToFit="1"/>
    </xf>
    <xf numFmtId="0" fontId="75" fillId="28" borderId="20" xfId="0" applyFont="1" applyFill="1" applyBorder="1" applyAlignment="1">
      <alignment horizontal="center" vertical="center" wrapText="1" shrinkToFit="1"/>
    </xf>
    <xf numFmtId="0" fontId="75" fillId="28" borderId="18" xfId="0" applyFont="1" applyFill="1" applyBorder="1" applyAlignment="1">
      <alignment horizontal="center" vertical="center" wrapText="1" shrinkToFit="1"/>
    </xf>
    <xf numFmtId="0" fontId="75" fillId="28" borderId="21" xfId="0" applyFont="1" applyFill="1" applyBorder="1" applyAlignment="1">
      <alignment horizontal="center" vertical="center" wrapText="1" shrinkToFit="1"/>
    </xf>
    <xf numFmtId="0" fontId="75" fillId="28" borderId="24" xfId="0" applyFont="1" applyFill="1" applyBorder="1" applyAlignment="1">
      <alignment horizontal="center" vertical="center" wrapText="1" shrinkToFit="1"/>
    </xf>
    <xf numFmtId="0" fontId="75" fillId="28" borderId="0" xfId="0" applyFont="1" applyFill="1" applyBorder="1" applyAlignment="1">
      <alignment horizontal="center" vertical="center" wrapText="1" shrinkToFit="1"/>
    </xf>
    <xf numFmtId="0" fontId="75" fillId="28" borderId="25" xfId="0" applyFont="1" applyFill="1" applyBorder="1" applyAlignment="1">
      <alignment horizontal="center" vertical="center" wrapText="1" shrinkToFit="1"/>
    </xf>
    <xf numFmtId="0" fontId="75" fillId="28" borderId="22" xfId="0" applyFont="1" applyFill="1" applyBorder="1" applyAlignment="1">
      <alignment horizontal="center" vertical="center" wrapText="1" shrinkToFit="1"/>
    </xf>
    <xf numFmtId="0" fontId="75" fillId="28" borderId="13" xfId="0" applyFont="1" applyFill="1" applyBorder="1" applyAlignment="1">
      <alignment horizontal="center" vertical="center" wrapText="1" shrinkToFit="1"/>
    </xf>
    <xf numFmtId="0" fontId="75" fillId="28" borderId="23" xfId="0" applyFont="1" applyFill="1" applyBorder="1" applyAlignment="1">
      <alignment horizontal="center" vertical="center" wrapText="1" shrinkToFit="1"/>
    </xf>
    <xf numFmtId="0" fontId="65" fillId="28" borderId="0" xfId="0" applyFont="1" applyFill="1" applyAlignment="1">
      <alignment horizontal="center" vertical="center"/>
    </xf>
    <xf numFmtId="177" fontId="74" fillId="28" borderId="0" xfId="0" applyNumberFormat="1" applyFont="1" applyFill="1" applyBorder="1" applyAlignment="1">
      <alignment horizontal="center" vertical="center"/>
    </xf>
    <xf numFmtId="177" fontId="75" fillId="28" borderId="3" xfId="0" applyNumberFormat="1" applyFont="1" applyFill="1" applyBorder="1" applyAlignment="1">
      <alignment horizontal="left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0" fontId="81" fillId="28" borderId="0" xfId="0" applyFont="1" applyFill="1" applyBorder="1" applyAlignment="1">
      <alignment horizontal="center" vertical="center"/>
    </xf>
    <xf numFmtId="177" fontId="75" fillId="0" borderId="0" xfId="0" applyNumberFormat="1" applyFont="1" applyFill="1" applyBorder="1" applyAlignment="1">
      <alignment horizontal="center" vertical="center"/>
    </xf>
    <xf numFmtId="177" fontId="74" fillId="28" borderId="3" xfId="0" applyNumberFormat="1" applyFont="1" applyFill="1" applyBorder="1" applyAlignment="1">
      <alignment horizontal="left" vertical="center" wrapText="1"/>
    </xf>
    <xf numFmtId="0" fontId="74" fillId="28" borderId="15" xfId="0" applyFont="1" applyFill="1" applyBorder="1" applyAlignment="1">
      <alignment horizontal="left"/>
    </xf>
    <xf numFmtId="0" fontId="74" fillId="28" borderId="17" xfId="0" applyFont="1" applyFill="1" applyBorder="1" applyAlignment="1">
      <alignment horizontal="left"/>
    </xf>
    <xf numFmtId="0" fontId="74" fillId="28" borderId="16" xfId="0" applyFont="1" applyFill="1" applyBorder="1" applyAlignment="1">
      <alignment horizontal="left"/>
    </xf>
    <xf numFmtId="0" fontId="74" fillId="0" borderId="0" xfId="0" applyFont="1" applyAlignment="1">
      <alignment horizontal="center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65" fillId="0" borderId="3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/>
    </xf>
    <xf numFmtId="0" fontId="91" fillId="0" borderId="17" xfId="0" applyFont="1" applyBorder="1" applyAlignment="1">
      <alignment horizontal="center" vertical="center"/>
    </xf>
    <xf numFmtId="0" fontId="91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91" fillId="28" borderId="17" xfId="0" applyFont="1" applyFill="1" applyBorder="1" applyAlignment="1">
      <alignment horizontal="center" vertical="center"/>
    </xf>
    <xf numFmtId="0" fontId="91" fillId="28" borderId="16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center" vertical="center"/>
    </xf>
    <xf numFmtId="170" fontId="92" fillId="28" borderId="0" xfId="0" applyNumberFormat="1" applyFont="1" applyFill="1" applyBorder="1" applyAlignment="1">
      <alignment horizontal="center" vertical="center" wrapText="1"/>
    </xf>
    <xf numFmtId="0" fontId="93" fillId="0" borderId="0" xfId="0" applyFont="1" applyFill="1" applyBorder="1" applyAlignment="1">
      <alignment horizontal="center" vertical="center"/>
    </xf>
    <xf numFmtId="0" fontId="92" fillId="0" borderId="0" xfId="0" applyFont="1" applyFill="1" applyBorder="1" applyAlignment="1">
      <alignment horizontal="center" vertical="center"/>
    </xf>
    <xf numFmtId="0" fontId="93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5" fillId="29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Ener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2:I327"/>
  <sheetViews>
    <sheetView view="pageBreakPreview" zoomScale="50" zoomScaleNormal="50" zoomScaleSheetLayoutView="50" workbookViewId="0">
      <selection activeCell="H88" sqref="H88:H90"/>
    </sheetView>
  </sheetViews>
  <sheetFormatPr defaultRowHeight="20.25"/>
  <cols>
    <col min="1" max="1" width="98.5703125" style="69" customWidth="1"/>
    <col min="2" max="2" width="14.85546875" style="207" customWidth="1"/>
    <col min="3" max="3" width="22.42578125" style="208" customWidth="1"/>
    <col min="4" max="7" width="22.42578125" style="207" customWidth="1"/>
    <col min="8" max="8" width="19.85546875" style="207" customWidth="1"/>
    <col min="9" max="9" width="40.140625" style="70" customWidth="1"/>
    <col min="10" max="16384" width="9.140625" style="69"/>
  </cols>
  <sheetData>
    <row r="2" spans="1:9" ht="39.75" customHeight="1">
      <c r="A2" s="388" t="s">
        <v>91</v>
      </c>
      <c r="B2" s="388"/>
      <c r="C2" s="388"/>
      <c r="D2" s="388"/>
      <c r="E2" s="388"/>
      <c r="F2" s="388"/>
      <c r="G2" s="388"/>
      <c r="H2" s="388"/>
      <c r="I2" s="388"/>
    </row>
    <row r="3" spans="1:9" ht="39.75" customHeight="1">
      <c r="A3" s="388" t="s">
        <v>244</v>
      </c>
      <c r="B3" s="388"/>
      <c r="C3" s="388"/>
      <c r="D3" s="388"/>
      <c r="E3" s="388"/>
      <c r="F3" s="388"/>
      <c r="G3" s="388"/>
      <c r="H3" s="388"/>
      <c r="I3" s="388"/>
    </row>
    <row r="4" spans="1:9" ht="51.75" customHeight="1">
      <c r="C4" s="389" t="s">
        <v>340</v>
      </c>
      <c r="D4" s="389"/>
      <c r="E4" s="389"/>
    </row>
    <row r="5" spans="1:9" ht="29.25" customHeight="1">
      <c r="I5" s="71" t="s">
        <v>177</v>
      </c>
    </row>
    <row r="6" spans="1:9" ht="37.5" customHeight="1">
      <c r="A6" s="394" t="s">
        <v>54</v>
      </c>
      <c r="B6" s="394"/>
      <c r="C6" s="394"/>
      <c r="D6" s="394"/>
      <c r="E6" s="394"/>
      <c r="F6" s="394"/>
      <c r="G6" s="394"/>
      <c r="H6" s="394"/>
      <c r="I6" s="394"/>
    </row>
    <row r="7" spans="1:9" ht="22.5" customHeight="1">
      <c r="A7" s="72"/>
      <c r="B7" s="209"/>
      <c r="C7" s="210"/>
      <c r="D7" s="209"/>
      <c r="E7" s="209"/>
      <c r="F7" s="209"/>
      <c r="G7" s="209"/>
      <c r="H7" s="209" t="s">
        <v>169</v>
      </c>
      <c r="I7" s="73"/>
    </row>
    <row r="8" spans="1:9" ht="55.5" customHeight="1">
      <c r="A8" s="396" t="s">
        <v>105</v>
      </c>
      <c r="B8" s="395" t="s">
        <v>7</v>
      </c>
      <c r="C8" s="395" t="s">
        <v>143</v>
      </c>
      <c r="D8" s="395"/>
      <c r="E8" s="396" t="s">
        <v>350</v>
      </c>
      <c r="F8" s="396"/>
      <c r="G8" s="396"/>
      <c r="H8" s="396"/>
      <c r="I8" s="396"/>
    </row>
    <row r="9" spans="1:9" ht="108" customHeight="1">
      <c r="A9" s="396"/>
      <c r="B9" s="395"/>
      <c r="C9" s="211" t="s">
        <v>347</v>
      </c>
      <c r="D9" s="211" t="s">
        <v>348</v>
      </c>
      <c r="E9" s="211" t="s">
        <v>98</v>
      </c>
      <c r="F9" s="211" t="s">
        <v>94</v>
      </c>
      <c r="G9" s="212" t="s">
        <v>101</v>
      </c>
      <c r="H9" s="212" t="s">
        <v>188</v>
      </c>
      <c r="I9" s="74" t="s">
        <v>100</v>
      </c>
    </row>
    <row r="10" spans="1:9" ht="42.75" customHeight="1">
      <c r="A10" s="75">
        <v>1</v>
      </c>
      <c r="B10" s="211">
        <v>2</v>
      </c>
      <c r="C10" s="213">
        <v>3</v>
      </c>
      <c r="D10" s="211">
        <v>4</v>
      </c>
      <c r="E10" s="214">
        <v>5</v>
      </c>
      <c r="F10" s="211">
        <v>6</v>
      </c>
      <c r="G10" s="214">
        <v>7</v>
      </c>
      <c r="H10" s="211">
        <v>8</v>
      </c>
      <c r="I10" s="75">
        <v>9</v>
      </c>
    </row>
    <row r="11" spans="1:9" s="76" customFormat="1" ht="39.75" customHeight="1">
      <c r="A11" s="397" t="s">
        <v>99</v>
      </c>
      <c r="B11" s="397"/>
      <c r="C11" s="397"/>
      <c r="D11" s="397"/>
      <c r="E11" s="397"/>
      <c r="F11" s="397"/>
      <c r="G11" s="397"/>
      <c r="H11" s="397"/>
      <c r="I11" s="397"/>
    </row>
    <row r="12" spans="1:9" s="76" customFormat="1" ht="54" customHeight="1">
      <c r="A12" s="77" t="s">
        <v>81</v>
      </c>
      <c r="B12" s="215">
        <v>1000</v>
      </c>
      <c r="C12" s="216">
        <v>18035</v>
      </c>
      <c r="D12" s="217">
        <v>15503</v>
      </c>
      <c r="E12" s="217">
        <v>20280</v>
      </c>
      <c r="F12" s="217">
        <v>15503</v>
      </c>
      <c r="G12" s="202">
        <f>F12-E12</f>
        <v>-4777</v>
      </c>
      <c r="H12" s="218">
        <f>(F12/E12)*100</f>
        <v>76.444773175542409</v>
      </c>
      <c r="I12" s="78"/>
    </row>
    <row r="13" spans="1:9" s="76" customFormat="1" ht="51" customHeight="1">
      <c r="A13" s="77" t="s">
        <v>77</v>
      </c>
      <c r="B13" s="215">
        <v>1010</v>
      </c>
      <c r="C13" s="216">
        <f>SUM(C14:C21)</f>
        <v>-15064</v>
      </c>
      <c r="D13" s="219">
        <f>SUM(D14:D21)</f>
        <v>-13192</v>
      </c>
      <c r="E13" s="219">
        <f>SUM(E14:E21)</f>
        <v>-16766</v>
      </c>
      <c r="F13" s="219">
        <f>SUM(F14:F21)</f>
        <v>-13192</v>
      </c>
      <c r="G13" s="202">
        <f>F13-E13</f>
        <v>3574</v>
      </c>
      <c r="H13" s="218">
        <f t="shared" ref="H13:H74" si="0">(F13/E13)*100</f>
        <v>78.683049027794354</v>
      </c>
      <c r="I13" s="78"/>
    </row>
    <row r="14" spans="1:9" s="76" customFormat="1" ht="45" customHeight="1">
      <c r="A14" s="79" t="s">
        <v>158</v>
      </c>
      <c r="B14" s="220">
        <v>1011</v>
      </c>
      <c r="C14" s="221">
        <v>-2169</v>
      </c>
      <c r="D14" s="222">
        <v>-2158</v>
      </c>
      <c r="E14" s="222">
        <v>-2590</v>
      </c>
      <c r="F14" s="222">
        <v>-2158</v>
      </c>
      <c r="G14" s="201">
        <f t="shared" ref="G14:G62" si="1">F14-E14</f>
        <v>432</v>
      </c>
      <c r="H14" s="223">
        <f t="shared" si="0"/>
        <v>83.320463320463318</v>
      </c>
      <c r="I14" s="80"/>
    </row>
    <row r="15" spans="1:9" s="76" customFormat="1" ht="36" customHeight="1">
      <c r="A15" s="79" t="s">
        <v>159</v>
      </c>
      <c r="B15" s="220">
        <v>1012</v>
      </c>
      <c r="C15" s="221">
        <v>-234</v>
      </c>
      <c r="D15" s="224">
        <v>-231</v>
      </c>
      <c r="E15" s="222">
        <v>-310</v>
      </c>
      <c r="F15" s="224">
        <v>-231</v>
      </c>
      <c r="G15" s="201">
        <f t="shared" si="1"/>
        <v>79</v>
      </c>
      <c r="H15" s="223">
        <f t="shared" si="0"/>
        <v>74.516129032258064</v>
      </c>
      <c r="I15" s="80"/>
    </row>
    <row r="16" spans="1:9" s="76" customFormat="1" ht="39" customHeight="1">
      <c r="A16" s="79" t="s">
        <v>160</v>
      </c>
      <c r="B16" s="220">
        <v>1013</v>
      </c>
      <c r="C16" s="221">
        <v>-239</v>
      </c>
      <c r="D16" s="224">
        <v>-221</v>
      </c>
      <c r="E16" s="222">
        <v>-330</v>
      </c>
      <c r="F16" s="224">
        <v>-221</v>
      </c>
      <c r="G16" s="201">
        <f t="shared" si="1"/>
        <v>109</v>
      </c>
      <c r="H16" s="223">
        <f t="shared" si="0"/>
        <v>66.969696969696969</v>
      </c>
      <c r="I16" s="80"/>
    </row>
    <row r="17" spans="1:9" s="76" customFormat="1" ht="39" customHeight="1">
      <c r="A17" s="79" t="s">
        <v>4</v>
      </c>
      <c r="B17" s="220">
        <v>1014</v>
      </c>
      <c r="C17" s="221">
        <v>-8850</v>
      </c>
      <c r="D17" s="224">
        <v>-7362</v>
      </c>
      <c r="E17" s="222">
        <v>-9855</v>
      </c>
      <c r="F17" s="224">
        <v>-7362</v>
      </c>
      <c r="G17" s="201">
        <f t="shared" si="1"/>
        <v>2493</v>
      </c>
      <c r="H17" s="223">
        <f t="shared" si="0"/>
        <v>74.703196347031962</v>
      </c>
      <c r="I17" s="80"/>
    </row>
    <row r="18" spans="1:9" s="76" customFormat="1" ht="37.5" customHeight="1">
      <c r="A18" s="79" t="s">
        <v>5</v>
      </c>
      <c r="B18" s="220">
        <v>1015</v>
      </c>
      <c r="C18" s="221">
        <v>-1832</v>
      </c>
      <c r="D18" s="224">
        <v>-1542</v>
      </c>
      <c r="E18" s="222">
        <v>-2009</v>
      </c>
      <c r="F18" s="224">
        <v>-1542</v>
      </c>
      <c r="G18" s="201">
        <f t="shared" si="1"/>
        <v>467</v>
      </c>
      <c r="H18" s="223">
        <f t="shared" si="0"/>
        <v>76.754604280736686</v>
      </c>
      <c r="I18" s="80"/>
    </row>
    <row r="19" spans="1:9" s="82" customFormat="1" ht="71.25" customHeight="1">
      <c r="A19" s="79" t="s">
        <v>161</v>
      </c>
      <c r="B19" s="211">
        <v>1016</v>
      </c>
      <c r="C19" s="221">
        <v>-324</v>
      </c>
      <c r="D19" s="224">
        <v>-133</v>
      </c>
      <c r="E19" s="222">
        <v>-310</v>
      </c>
      <c r="F19" s="224">
        <v>-133</v>
      </c>
      <c r="G19" s="201">
        <f t="shared" si="1"/>
        <v>177</v>
      </c>
      <c r="H19" s="223">
        <f t="shared" si="0"/>
        <v>42.903225806451609</v>
      </c>
      <c r="I19" s="81"/>
    </row>
    <row r="20" spans="1:9" s="82" customFormat="1" ht="36.75" customHeight="1">
      <c r="A20" s="79" t="s">
        <v>162</v>
      </c>
      <c r="B20" s="211">
        <v>1017</v>
      </c>
      <c r="C20" s="221">
        <v>-787</v>
      </c>
      <c r="D20" s="221">
        <v>-917</v>
      </c>
      <c r="E20" s="222">
        <v>-790</v>
      </c>
      <c r="F20" s="221">
        <v>-917</v>
      </c>
      <c r="G20" s="201">
        <f t="shared" si="1"/>
        <v>-127</v>
      </c>
      <c r="H20" s="223">
        <f t="shared" si="0"/>
        <v>116.07594936708861</v>
      </c>
      <c r="I20" s="81"/>
    </row>
    <row r="21" spans="1:9" s="76" customFormat="1" ht="40.5" customHeight="1">
      <c r="A21" s="79" t="s">
        <v>163</v>
      </c>
      <c r="B21" s="220">
        <v>1018</v>
      </c>
      <c r="C21" s="221">
        <v>-629</v>
      </c>
      <c r="D21" s="221">
        <v>-628</v>
      </c>
      <c r="E21" s="222">
        <v>-572</v>
      </c>
      <c r="F21" s="221">
        <v>-628</v>
      </c>
      <c r="G21" s="201">
        <f t="shared" si="1"/>
        <v>-56</v>
      </c>
      <c r="H21" s="223">
        <f t="shared" si="0"/>
        <v>109.79020979020979</v>
      </c>
      <c r="I21" s="80"/>
    </row>
    <row r="22" spans="1:9" s="76" customFormat="1" ht="31.5" customHeight="1">
      <c r="A22" s="77" t="s">
        <v>10</v>
      </c>
      <c r="B22" s="215">
        <v>1020</v>
      </c>
      <c r="C22" s="216">
        <f>SUM(C12,C13)</f>
        <v>2971</v>
      </c>
      <c r="D22" s="217">
        <f>SUM(D12,D13)</f>
        <v>2311</v>
      </c>
      <c r="E22" s="219">
        <f>SUM(E12,E13)</f>
        <v>3514</v>
      </c>
      <c r="F22" s="217">
        <f>SUM(F12,F13)</f>
        <v>2311</v>
      </c>
      <c r="G22" s="202">
        <f t="shared" si="1"/>
        <v>-1203</v>
      </c>
      <c r="H22" s="218">
        <f t="shared" si="0"/>
        <v>65.765509391007399</v>
      </c>
      <c r="I22" s="78"/>
    </row>
    <row r="23" spans="1:9" s="76" customFormat="1" ht="37.5" customHeight="1">
      <c r="A23" s="77" t="s">
        <v>87</v>
      </c>
      <c r="B23" s="215">
        <v>1030</v>
      </c>
      <c r="C23" s="216">
        <f>SUM(C24:C41,C43)</f>
        <v>-2191</v>
      </c>
      <c r="D23" s="216">
        <f>SUM(D24:D41,D43)</f>
        <v>-1956</v>
      </c>
      <c r="E23" s="219">
        <f>SUM(E24:E41,E43)</f>
        <v>-2683</v>
      </c>
      <c r="F23" s="216">
        <f>SUM(F24:F41,F43)</f>
        <v>-1956</v>
      </c>
      <c r="G23" s="202">
        <f t="shared" si="1"/>
        <v>727</v>
      </c>
      <c r="H23" s="218">
        <f t="shared" si="0"/>
        <v>72.903466269101742</v>
      </c>
      <c r="I23" s="78"/>
    </row>
    <row r="24" spans="1:9" s="76" customFormat="1" ht="48" customHeight="1">
      <c r="A24" s="79" t="s">
        <v>58</v>
      </c>
      <c r="B24" s="220">
        <v>1031</v>
      </c>
      <c r="C24" s="221" t="s">
        <v>123</v>
      </c>
      <c r="D24" s="221" t="s">
        <v>123</v>
      </c>
      <c r="E24" s="221" t="s">
        <v>123</v>
      </c>
      <c r="F24" s="221" t="s">
        <v>123</v>
      </c>
      <c r="G24" s="361" t="e">
        <f t="shared" si="1"/>
        <v>#VALUE!</v>
      </c>
      <c r="H24" s="362" t="e">
        <f t="shared" si="0"/>
        <v>#VALUE!</v>
      </c>
      <c r="I24" s="80"/>
    </row>
    <row r="25" spans="1:9" s="76" customFormat="1" ht="43.5" customHeight="1">
      <c r="A25" s="79" t="s">
        <v>82</v>
      </c>
      <c r="B25" s="220">
        <v>1032</v>
      </c>
      <c r="C25" s="221">
        <v>-23</v>
      </c>
      <c r="D25" s="221">
        <v>-30</v>
      </c>
      <c r="E25" s="221">
        <v>-28</v>
      </c>
      <c r="F25" s="221">
        <v>-30</v>
      </c>
      <c r="G25" s="201">
        <f t="shared" si="1"/>
        <v>-2</v>
      </c>
      <c r="H25" s="223">
        <f t="shared" si="0"/>
        <v>107.14285714285714</v>
      </c>
      <c r="I25" s="80"/>
    </row>
    <row r="26" spans="1:9" s="76" customFormat="1" ht="43.5" customHeight="1">
      <c r="A26" s="79" t="s">
        <v>9</v>
      </c>
      <c r="B26" s="220">
        <v>1033</v>
      </c>
      <c r="C26" s="221" t="s">
        <v>123</v>
      </c>
      <c r="D26" s="221" t="s">
        <v>123</v>
      </c>
      <c r="E26" s="221" t="s">
        <v>123</v>
      </c>
      <c r="F26" s="221" t="s">
        <v>123</v>
      </c>
      <c r="G26" s="361" t="e">
        <f t="shared" si="1"/>
        <v>#VALUE!</v>
      </c>
      <c r="H26" s="362" t="e">
        <f t="shared" si="0"/>
        <v>#VALUE!</v>
      </c>
      <c r="I26" s="80"/>
    </row>
    <row r="27" spans="1:9" s="76" customFormat="1" ht="48" customHeight="1">
      <c r="A27" s="79" t="s">
        <v>17</v>
      </c>
      <c r="B27" s="220">
        <v>1034</v>
      </c>
      <c r="C27" s="221" t="s">
        <v>123</v>
      </c>
      <c r="D27" s="221" t="s">
        <v>123</v>
      </c>
      <c r="E27" s="221">
        <v>-2</v>
      </c>
      <c r="F27" s="221" t="s">
        <v>123</v>
      </c>
      <c r="G27" s="361" t="e">
        <f t="shared" si="1"/>
        <v>#VALUE!</v>
      </c>
      <c r="H27" s="362" t="e">
        <f t="shared" si="0"/>
        <v>#VALUE!</v>
      </c>
      <c r="I27" s="80"/>
    </row>
    <row r="28" spans="1:9" s="76" customFormat="1" ht="45" customHeight="1">
      <c r="A28" s="79" t="s">
        <v>18</v>
      </c>
      <c r="B28" s="220">
        <v>1035</v>
      </c>
      <c r="C28" s="221">
        <v>-16</v>
      </c>
      <c r="D28" s="221">
        <v>-24</v>
      </c>
      <c r="E28" s="222">
        <v>-20</v>
      </c>
      <c r="F28" s="221">
        <v>-24</v>
      </c>
      <c r="G28" s="201">
        <f t="shared" si="1"/>
        <v>-4</v>
      </c>
      <c r="H28" s="223">
        <f t="shared" si="0"/>
        <v>120</v>
      </c>
      <c r="I28" s="80"/>
    </row>
    <row r="29" spans="1:9" s="76" customFormat="1" ht="36" customHeight="1">
      <c r="A29" s="79" t="s">
        <v>19</v>
      </c>
      <c r="B29" s="220">
        <v>1036</v>
      </c>
      <c r="C29" s="221">
        <v>-1475</v>
      </c>
      <c r="D29" s="221">
        <v>-1275</v>
      </c>
      <c r="E29" s="222">
        <v>-1820</v>
      </c>
      <c r="F29" s="221">
        <v>-1275</v>
      </c>
      <c r="G29" s="201">
        <f t="shared" si="1"/>
        <v>545</v>
      </c>
      <c r="H29" s="223">
        <f t="shared" si="0"/>
        <v>70.054945054945051</v>
      </c>
      <c r="I29" s="80"/>
    </row>
    <row r="30" spans="1:9" s="76" customFormat="1" ht="46.5" customHeight="1">
      <c r="A30" s="79" t="s">
        <v>20</v>
      </c>
      <c r="B30" s="220">
        <v>1037</v>
      </c>
      <c r="C30" s="221">
        <v>-302</v>
      </c>
      <c r="D30" s="221">
        <v>-259</v>
      </c>
      <c r="E30" s="222">
        <v>-366</v>
      </c>
      <c r="F30" s="221">
        <v>-259</v>
      </c>
      <c r="G30" s="201">
        <f t="shared" si="1"/>
        <v>107</v>
      </c>
      <c r="H30" s="223">
        <f t="shared" si="0"/>
        <v>70.765027322404379</v>
      </c>
      <c r="I30" s="80"/>
    </row>
    <row r="31" spans="1:9" s="76" customFormat="1" ht="54.75" customHeight="1">
      <c r="A31" s="79" t="s">
        <v>21</v>
      </c>
      <c r="B31" s="220">
        <v>1038</v>
      </c>
      <c r="C31" s="221">
        <v>-77</v>
      </c>
      <c r="D31" s="221">
        <v>-82</v>
      </c>
      <c r="E31" s="222">
        <v>-84</v>
      </c>
      <c r="F31" s="221">
        <v>-82</v>
      </c>
      <c r="G31" s="201">
        <f t="shared" si="1"/>
        <v>2</v>
      </c>
      <c r="H31" s="223">
        <f t="shared" si="0"/>
        <v>97.61904761904762</v>
      </c>
      <c r="I31" s="80"/>
    </row>
    <row r="32" spans="1:9" s="82" customFormat="1" ht="54" customHeight="1">
      <c r="A32" s="79" t="s">
        <v>22</v>
      </c>
      <c r="B32" s="220">
        <v>1039</v>
      </c>
      <c r="C32" s="221" t="s">
        <v>123</v>
      </c>
      <c r="D32" s="221" t="s">
        <v>123</v>
      </c>
      <c r="E32" s="221" t="s">
        <v>123</v>
      </c>
      <c r="F32" s="221" t="s">
        <v>123</v>
      </c>
      <c r="G32" s="361" t="e">
        <f t="shared" si="1"/>
        <v>#VALUE!</v>
      </c>
      <c r="H32" s="362" t="e">
        <f t="shared" si="0"/>
        <v>#VALUE!</v>
      </c>
      <c r="I32" s="80"/>
    </row>
    <row r="33" spans="1:9" s="76" customFormat="1" ht="55.5" customHeight="1">
      <c r="A33" s="79" t="s">
        <v>23</v>
      </c>
      <c r="B33" s="220">
        <v>1040</v>
      </c>
      <c r="C33" s="221" t="s">
        <v>123</v>
      </c>
      <c r="D33" s="221" t="s">
        <v>123</v>
      </c>
      <c r="E33" s="221" t="s">
        <v>123</v>
      </c>
      <c r="F33" s="221" t="s">
        <v>123</v>
      </c>
      <c r="G33" s="361" t="e">
        <f t="shared" si="1"/>
        <v>#VALUE!</v>
      </c>
      <c r="H33" s="362" t="e">
        <f t="shared" si="0"/>
        <v>#VALUE!</v>
      </c>
      <c r="I33" s="80"/>
    </row>
    <row r="34" spans="1:9" s="76" customFormat="1" ht="36" customHeight="1">
      <c r="A34" s="79" t="s">
        <v>24</v>
      </c>
      <c r="B34" s="220">
        <v>1041</v>
      </c>
      <c r="C34" s="221" t="s">
        <v>123</v>
      </c>
      <c r="D34" s="221">
        <v>-1</v>
      </c>
      <c r="E34" s="221">
        <v>-1</v>
      </c>
      <c r="F34" s="221">
        <v>-1</v>
      </c>
      <c r="G34" s="201">
        <f t="shared" si="1"/>
        <v>0</v>
      </c>
      <c r="H34" s="223">
        <f t="shared" si="0"/>
        <v>100</v>
      </c>
      <c r="I34" s="80"/>
    </row>
    <row r="35" spans="1:9" s="76" customFormat="1" ht="36" customHeight="1">
      <c r="A35" s="79" t="s">
        <v>25</v>
      </c>
      <c r="B35" s="220">
        <v>1042</v>
      </c>
      <c r="C35" s="221">
        <v>-85</v>
      </c>
      <c r="D35" s="221">
        <v>-46</v>
      </c>
      <c r="E35" s="221">
        <v>-65</v>
      </c>
      <c r="F35" s="221">
        <v>-46</v>
      </c>
      <c r="G35" s="201">
        <f t="shared" si="1"/>
        <v>19</v>
      </c>
      <c r="H35" s="223">
        <f t="shared" si="0"/>
        <v>70.769230769230774</v>
      </c>
      <c r="I35" s="80"/>
    </row>
    <row r="36" spans="1:9" s="76" customFormat="1" ht="36" customHeight="1">
      <c r="A36" s="79" t="s">
        <v>40</v>
      </c>
      <c r="B36" s="220">
        <v>1043</v>
      </c>
      <c r="C36" s="221">
        <v>-34</v>
      </c>
      <c r="D36" s="221">
        <v>-16</v>
      </c>
      <c r="E36" s="221">
        <v>-64</v>
      </c>
      <c r="F36" s="221">
        <v>-16</v>
      </c>
      <c r="G36" s="201">
        <f t="shared" si="1"/>
        <v>48</v>
      </c>
      <c r="H36" s="223">
        <f t="shared" si="0"/>
        <v>25</v>
      </c>
      <c r="I36" s="80"/>
    </row>
    <row r="37" spans="1:9" s="76" customFormat="1" ht="36" customHeight="1">
      <c r="A37" s="79" t="s">
        <v>26</v>
      </c>
      <c r="B37" s="220">
        <v>1044</v>
      </c>
      <c r="C37" s="221" t="s">
        <v>123</v>
      </c>
      <c r="D37" s="221" t="s">
        <v>123</v>
      </c>
      <c r="E37" s="221">
        <v>-5</v>
      </c>
      <c r="F37" s="221" t="s">
        <v>123</v>
      </c>
      <c r="G37" s="361" t="e">
        <f t="shared" si="1"/>
        <v>#VALUE!</v>
      </c>
      <c r="H37" s="362" t="e">
        <f t="shared" si="0"/>
        <v>#VALUE!</v>
      </c>
      <c r="I37" s="80"/>
    </row>
    <row r="38" spans="1:9" s="76" customFormat="1" ht="36" customHeight="1">
      <c r="A38" s="79" t="s">
        <v>27</v>
      </c>
      <c r="B38" s="220">
        <v>1045</v>
      </c>
      <c r="C38" s="221" t="s">
        <v>123</v>
      </c>
      <c r="D38" s="221" t="s">
        <v>123</v>
      </c>
      <c r="E38" s="221" t="s">
        <v>123</v>
      </c>
      <c r="F38" s="221" t="s">
        <v>123</v>
      </c>
      <c r="G38" s="361" t="e">
        <f t="shared" si="1"/>
        <v>#VALUE!</v>
      </c>
      <c r="H38" s="362" t="e">
        <f t="shared" si="0"/>
        <v>#VALUE!</v>
      </c>
      <c r="I38" s="80"/>
    </row>
    <row r="39" spans="1:9" s="76" customFormat="1" ht="48" customHeight="1">
      <c r="A39" s="79" t="s">
        <v>28</v>
      </c>
      <c r="B39" s="220">
        <v>1046</v>
      </c>
      <c r="C39" s="221" t="s">
        <v>123</v>
      </c>
      <c r="D39" s="221" t="s">
        <v>123</v>
      </c>
      <c r="E39" s="221" t="s">
        <v>123</v>
      </c>
      <c r="F39" s="221" t="s">
        <v>123</v>
      </c>
      <c r="G39" s="361" t="e">
        <f t="shared" si="1"/>
        <v>#VALUE!</v>
      </c>
      <c r="H39" s="362" t="e">
        <f t="shared" si="0"/>
        <v>#VALUE!</v>
      </c>
      <c r="I39" s="80"/>
    </row>
    <row r="40" spans="1:9" s="76" customFormat="1" ht="40.5" customHeight="1">
      <c r="A40" s="79" t="s">
        <v>29</v>
      </c>
      <c r="B40" s="220">
        <v>1047</v>
      </c>
      <c r="C40" s="221">
        <v>-4</v>
      </c>
      <c r="D40" s="221">
        <v>-38</v>
      </c>
      <c r="E40" s="222">
        <v>-7</v>
      </c>
      <c r="F40" s="221">
        <v>-38</v>
      </c>
      <c r="G40" s="201">
        <f t="shared" si="1"/>
        <v>-31</v>
      </c>
      <c r="H40" s="223">
        <f t="shared" si="0"/>
        <v>542.85714285714289</v>
      </c>
      <c r="I40" s="80"/>
    </row>
    <row r="41" spans="1:9" s="82" customFormat="1" ht="65.25" customHeight="1">
      <c r="A41" s="79" t="s">
        <v>44</v>
      </c>
      <c r="B41" s="220">
        <v>1048</v>
      </c>
      <c r="C41" s="221">
        <v>-14</v>
      </c>
      <c r="D41" s="221">
        <v>-10</v>
      </c>
      <c r="E41" s="222">
        <v>-20</v>
      </c>
      <c r="F41" s="221">
        <v>-10</v>
      </c>
      <c r="G41" s="201">
        <f t="shared" si="1"/>
        <v>10</v>
      </c>
      <c r="H41" s="223">
        <f t="shared" si="0"/>
        <v>50</v>
      </c>
      <c r="I41" s="80"/>
    </row>
    <row r="42" spans="1:9" s="76" customFormat="1" ht="36" customHeight="1">
      <c r="A42" s="79" t="s">
        <v>30</v>
      </c>
      <c r="B42" s="220" t="s">
        <v>186</v>
      </c>
      <c r="C42" s="221" t="s">
        <v>123</v>
      </c>
      <c r="D42" s="221" t="s">
        <v>123</v>
      </c>
      <c r="E42" s="222">
        <v>-20</v>
      </c>
      <c r="F42" s="221" t="s">
        <v>123</v>
      </c>
      <c r="G42" s="361" t="e">
        <f t="shared" si="1"/>
        <v>#VALUE!</v>
      </c>
      <c r="H42" s="362" t="e">
        <f t="shared" si="0"/>
        <v>#VALUE!</v>
      </c>
      <c r="I42" s="80"/>
    </row>
    <row r="43" spans="1:9" s="76" customFormat="1" ht="36" customHeight="1">
      <c r="A43" s="79" t="s">
        <v>59</v>
      </c>
      <c r="B43" s="220">
        <v>1049</v>
      </c>
      <c r="C43" s="221">
        <v>-161</v>
      </c>
      <c r="D43" s="221">
        <v>-175</v>
      </c>
      <c r="E43" s="222">
        <v>-201</v>
      </c>
      <c r="F43" s="221">
        <v>-175</v>
      </c>
      <c r="G43" s="201">
        <f t="shared" si="1"/>
        <v>26</v>
      </c>
      <c r="H43" s="223">
        <f t="shared" si="0"/>
        <v>87.06467661691542</v>
      </c>
      <c r="I43" s="80"/>
    </row>
    <row r="44" spans="1:9" s="76" customFormat="1" ht="44.25" customHeight="1">
      <c r="A44" s="77" t="s">
        <v>88</v>
      </c>
      <c r="B44" s="225">
        <v>1060</v>
      </c>
      <c r="C44" s="216">
        <f>SUM(C45:C51)</f>
        <v>-130</v>
      </c>
      <c r="D44" s="217">
        <f>SUM(D45:D51)</f>
        <v>-66</v>
      </c>
      <c r="E44" s="219">
        <f>SUM(E45:E51)</f>
        <v>-186</v>
      </c>
      <c r="F44" s="217">
        <f>SUM(F45:F51)</f>
        <v>-66</v>
      </c>
      <c r="G44" s="202">
        <f t="shared" si="1"/>
        <v>120</v>
      </c>
      <c r="H44" s="182">
        <f t="shared" si="0"/>
        <v>35.483870967741936</v>
      </c>
      <c r="I44" s="49"/>
    </row>
    <row r="45" spans="1:9" s="76" customFormat="1" ht="36" customHeight="1">
      <c r="A45" s="79" t="s">
        <v>78</v>
      </c>
      <c r="B45" s="220">
        <v>1061</v>
      </c>
      <c r="C45" s="221" t="s">
        <v>123</v>
      </c>
      <c r="D45" s="221" t="s">
        <v>123</v>
      </c>
      <c r="E45" s="221" t="s">
        <v>123</v>
      </c>
      <c r="F45" s="221" t="s">
        <v>123</v>
      </c>
      <c r="G45" s="361" t="e">
        <f t="shared" si="1"/>
        <v>#VALUE!</v>
      </c>
      <c r="H45" s="362" t="e">
        <f t="shared" si="0"/>
        <v>#VALUE!</v>
      </c>
      <c r="I45" s="80"/>
    </row>
    <row r="46" spans="1:9" s="76" customFormat="1" ht="36" customHeight="1">
      <c r="A46" s="79" t="s">
        <v>79</v>
      </c>
      <c r="B46" s="220">
        <v>1062</v>
      </c>
      <c r="C46" s="221" t="s">
        <v>123</v>
      </c>
      <c r="D46" s="221" t="s">
        <v>123</v>
      </c>
      <c r="E46" s="221" t="s">
        <v>123</v>
      </c>
      <c r="F46" s="221" t="s">
        <v>123</v>
      </c>
      <c r="G46" s="361" t="e">
        <f t="shared" si="1"/>
        <v>#VALUE!</v>
      </c>
      <c r="H46" s="362" t="e">
        <f t="shared" si="0"/>
        <v>#VALUE!</v>
      </c>
      <c r="I46" s="80"/>
    </row>
    <row r="47" spans="1:9" s="76" customFormat="1" ht="36" customHeight="1">
      <c r="A47" s="79" t="s">
        <v>19</v>
      </c>
      <c r="B47" s="220">
        <v>1063</v>
      </c>
      <c r="C47" s="221" t="s">
        <v>123</v>
      </c>
      <c r="D47" s="221" t="s">
        <v>123</v>
      </c>
      <c r="E47" s="221" t="s">
        <v>123</v>
      </c>
      <c r="F47" s="221" t="s">
        <v>123</v>
      </c>
      <c r="G47" s="361" t="e">
        <f t="shared" si="1"/>
        <v>#VALUE!</v>
      </c>
      <c r="H47" s="362" t="e">
        <f t="shared" si="0"/>
        <v>#VALUE!</v>
      </c>
      <c r="I47" s="80"/>
    </row>
    <row r="48" spans="1:9" s="76" customFormat="1" ht="36" customHeight="1">
      <c r="A48" s="79" t="s">
        <v>20</v>
      </c>
      <c r="B48" s="220">
        <v>1064</v>
      </c>
      <c r="C48" s="221" t="s">
        <v>123</v>
      </c>
      <c r="D48" s="221" t="s">
        <v>123</v>
      </c>
      <c r="E48" s="221" t="s">
        <v>123</v>
      </c>
      <c r="F48" s="221" t="s">
        <v>123</v>
      </c>
      <c r="G48" s="361" t="e">
        <f t="shared" si="1"/>
        <v>#VALUE!</v>
      </c>
      <c r="H48" s="362" t="e">
        <f t="shared" si="0"/>
        <v>#VALUE!</v>
      </c>
      <c r="I48" s="80"/>
    </row>
    <row r="49" spans="1:9" s="76" customFormat="1" ht="36" customHeight="1">
      <c r="A49" s="79" t="s">
        <v>39</v>
      </c>
      <c r="B49" s="220">
        <v>1065</v>
      </c>
      <c r="C49" s="221" t="s">
        <v>123</v>
      </c>
      <c r="D49" s="221" t="s">
        <v>123</v>
      </c>
      <c r="E49" s="221" t="s">
        <v>123</v>
      </c>
      <c r="F49" s="221" t="s">
        <v>123</v>
      </c>
      <c r="G49" s="361" t="e">
        <f t="shared" si="1"/>
        <v>#VALUE!</v>
      </c>
      <c r="H49" s="362" t="e">
        <f t="shared" si="0"/>
        <v>#VALUE!</v>
      </c>
      <c r="I49" s="80"/>
    </row>
    <row r="50" spans="1:9" s="76" customFormat="1" ht="36" customHeight="1">
      <c r="A50" s="79" t="s">
        <v>47</v>
      </c>
      <c r="B50" s="220">
        <v>1066</v>
      </c>
      <c r="C50" s="221">
        <v>-120</v>
      </c>
      <c r="D50" s="224">
        <v>-47</v>
      </c>
      <c r="E50" s="221">
        <v>-170</v>
      </c>
      <c r="F50" s="224">
        <v>-47</v>
      </c>
      <c r="G50" s="201">
        <f t="shared" si="1"/>
        <v>123</v>
      </c>
      <c r="H50" s="223">
        <f t="shared" si="0"/>
        <v>27.647058823529413</v>
      </c>
      <c r="I50" s="80"/>
    </row>
    <row r="51" spans="1:9" s="76" customFormat="1" ht="34.5" customHeight="1">
      <c r="A51" s="179" t="s">
        <v>67</v>
      </c>
      <c r="B51" s="220">
        <v>1067</v>
      </c>
      <c r="C51" s="221">
        <v>-10</v>
      </c>
      <c r="D51" s="224">
        <v>-19</v>
      </c>
      <c r="E51" s="221">
        <v>-16</v>
      </c>
      <c r="F51" s="224">
        <v>-19</v>
      </c>
      <c r="G51" s="201">
        <f t="shared" si="1"/>
        <v>-3</v>
      </c>
      <c r="H51" s="223">
        <f t="shared" si="0"/>
        <v>118.75</v>
      </c>
      <c r="I51" s="80"/>
    </row>
    <row r="52" spans="1:9" s="76" customFormat="1" ht="44.25" customHeight="1">
      <c r="A52" s="83" t="s">
        <v>129</v>
      </c>
      <c r="B52" s="225">
        <v>1070</v>
      </c>
      <c r="C52" s="216">
        <f>SUM(C53:C55)</f>
        <v>238</v>
      </c>
      <c r="D52" s="216">
        <f>SUM(D53:D55)</f>
        <v>508</v>
      </c>
      <c r="E52" s="216">
        <f>SUM(E53:E55)</f>
        <v>308</v>
      </c>
      <c r="F52" s="216">
        <f>SUM(F53:F55)</f>
        <v>508</v>
      </c>
      <c r="G52" s="202">
        <f>F52-E52</f>
        <v>200</v>
      </c>
      <c r="H52" s="182">
        <f t="shared" si="0"/>
        <v>164.93506493506493</v>
      </c>
      <c r="I52" s="83"/>
    </row>
    <row r="53" spans="1:9" s="76" customFormat="1" ht="36" customHeight="1">
      <c r="A53" s="79" t="s">
        <v>85</v>
      </c>
      <c r="B53" s="220">
        <v>1071</v>
      </c>
      <c r="C53" s="221">
        <v>0</v>
      </c>
      <c r="D53" s="222">
        <v>0</v>
      </c>
      <c r="E53" s="222">
        <v>0</v>
      </c>
      <c r="F53" s="222">
        <v>0</v>
      </c>
      <c r="G53" s="201">
        <f t="shared" si="1"/>
        <v>0</v>
      </c>
      <c r="H53" s="362" t="e">
        <f t="shared" si="0"/>
        <v>#DIV/0!</v>
      </c>
      <c r="I53" s="80"/>
    </row>
    <row r="54" spans="1:9" s="76" customFormat="1" ht="36" customHeight="1">
      <c r="A54" s="79" t="s">
        <v>137</v>
      </c>
      <c r="B54" s="220">
        <v>1072</v>
      </c>
      <c r="C54" s="221">
        <v>0</v>
      </c>
      <c r="D54" s="222">
        <v>0</v>
      </c>
      <c r="E54" s="222">
        <v>0</v>
      </c>
      <c r="F54" s="222">
        <v>0</v>
      </c>
      <c r="G54" s="201">
        <f t="shared" si="1"/>
        <v>0</v>
      </c>
      <c r="H54" s="362" t="e">
        <f t="shared" si="0"/>
        <v>#DIV/0!</v>
      </c>
      <c r="I54" s="80"/>
    </row>
    <row r="55" spans="1:9" s="76" customFormat="1" ht="36" customHeight="1">
      <c r="A55" s="79" t="s">
        <v>130</v>
      </c>
      <c r="B55" s="220">
        <v>1073</v>
      </c>
      <c r="C55" s="221">
        <v>238</v>
      </c>
      <c r="D55" s="222">
        <v>508</v>
      </c>
      <c r="E55" s="222">
        <v>308</v>
      </c>
      <c r="F55" s="222">
        <v>508</v>
      </c>
      <c r="G55" s="201">
        <f t="shared" si="1"/>
        <v>200</v>
      </c>
      <c r="H55" s="223">
        <f t="shared" si="0"/>
        <v>164.93506493506493</v>
      </c>
      <c r="I55" s="80"/>
    </row>
    <row r="56" spans="1:9" s="76" customFormat="1" ht="44.25" customHeight="1">
      <c r="A56" s="83" t="s">
        <v>48</v>
      </c>
      <c r="B56" s="225">
        <v>1080</v>
      </c>
      <c r="C56" s="216">
        <f>SUM(C57:C62)</f>
        <v>-504</v>
      </c>
      <c r="D56" s="216">
        <f>SUM(D57:D62)</f>
        <v>-718</v>
      </c>
      <c r="E56" s="219">
        <f>SUM(E57:E62)</f>
        <v>-552</v>
      </c>
      <c r="F56" s="216">
        <f>SUM(F57:F62)</f>
        <v>-718</v>
      </c>
      <c r="G56" s="202">
        <f t="shared" si="1"/>
        <v>-166</v>
      </c>
      <c r="H56" s="182">
        <f t="shared" si="0"/>
        <v>130.07246376811594</v>
      </c>
      <c r="I56" s="83"/>
    </row>
    <row r="57" spans="1:9" s="76" customFormat="1" ht="36" customHeight="1">
      <c r="A57" s="79" t="s">
        <v>85</v>
      </c>
      <c r="B57" s="220">
        <v>1081</v>
      </c>
      <c r="C57" s="221" t="s">
        <v>123</v>
      </c>
      <c r="D57" s="222">
        <v>0</v>
      </c>
      <c r="E57" s="221" t="s">
        <v>123</v>
      </c>
      <c r="F57" s="222">
        <v>0</v>
      </c>
      <c r="G57" s="361" t="e">
        <f t="shared" si="1"/>
        <v>#VALUE!</v>
      </c>
      <c r="H57" s="362" t="e">
        <f t="shared" si="0"/>
        <v>#VALUE!</v>
      </c>
      <c r="I57" s="80"/>
    </row>
    <row r="58" spans="1:9" s="76" customFormat="1" ht="52.5" customHeight="1">
      <c r="A58" s="179" t="s">
        <v>247</v>
      </c>
      <c r="B58" s="220">
        <v>1082</v>
      </c>
      <c r="C58" s="221">
        <v>-19</v>
      </c>
      <c r="D58" s="221">
        <v>-31</v>
      </c>
      <c r="E58" s="222">
        <v>-24</v>
      </c>
      <c r="F58" s="221">
        <v>-31</v>
      </c>
      <c r="G58" s="201">
        <f t="shared" si="1"/>
        <v>-7</v>
      </c>
      <c r="H58" s="223">
        <f t="shared" si="0"/>
        <v>129.16666666666669</v>
      </c>
      <c r="I58" s="80"/>
    </row>
    <row r="59" spans="1:9" s="76" customFormat="1" ht="36" customHeight="1">
      <c r="A59" s="79" t="s">
        <v>43</v>
      </c>
      <c r="B59" s="220">
        <v>1083</v>
      </c>
      <c r="C59" s="221" t="s">
        <v>123</v>
      </c>
      <c r="D59" s="221" t="s">
        <v>123</v>
      </c>
      <c r="E59" s="221" t="s">
        <v>123</v>
      </c>
      <c r="F59" s="221" t="s">
        <v>123</v>
      </c>
      <c r="G59" s="361" t="e">
        <f t="shared" si="1"/>
        <v>#VALUE!</v>
      </c>
      <c r="H59" s="362" t="e">
        <f t="shared" si="0"/>
        <v>#VALUE!</v>
      </c>
      <c r="I59" s="80"/>
    </row>
    <row r="60" spans="1:9" s="76" customFormat="1" ht="36" customHeight="1">
      <c r="A60" s="79" t="s">
        <v>31</v>
      </c>
      <c r="B60" s="220">
        <v>1084</v>
      </c>
      <c r="C60" s="221" t="s">
        <v>123</v>
      </c>
      <c r="D60" s="221" t="s">
        <v>123</v>
      </c>
      <c r="E60" s="221" t="s">
        <v>123</v>
      </c>
      <c r="F60" s="221" t="s">
        <v>123</v>
      </c>
      <c r="G60" s="361" t="e">
        <f t="shared" si="1"/>
        <v>#VALUE!</v>
      </c>
      <c r="H60" s="362" t="e">
        <f t="shared" si="0"/>
        <v>#VALUE!</v>
      </c>
      <c r="I60" s="80"/>
    </row>
    <row r="61" spans="1:9" s="76" customFormat="1" ht="36" customHeight="1">
      <c r="A61" s="79" t="s">
        <v>38</v>
      </c>
      <c r="B61" s="220">
        <v>1085</v>
      </c>
      <c r="C61" s="221" t="s">
        <v>123</v>
      </c>
      <c r="D61" s="221" t="s">
        <v>123</v>
      </c>
      <c r="E61" s="221" t="s">
        <v>123</v>
      </c>
      <c r="F61" s="221" t="s">
        <v>123</v>
      </c>
      <c r="G61" s="361" t="e">
        <f t="shared" si="1"/>
        <v>#VALUE!</v>
      </c>
      <c r="H61" s="362" t="e">
        <f t="shared" si="0"/>
        <v>#VALUE!</v>
      </c>
      <c r="I61" s="80"/>
    </row>
    <row r="62" spans="1:9" s="76" customFormat="1" ht="36" customHeight="1">
      <c r="A62" s="79" t="s">
        <v>96</v>
      </c>
      <c r="B62" s="220">
        <v>1086</v>
      </c>
      <c r="C62" s="221">
        <v>-485</v>
      </c>
      <c r="D62" s="221">
        <v>-687</v>
      </c>
      <c r="E62" s="221">
        <v>-528</v>
      </c>
      <c r="F62" s="221">
        <v>-687</v>
      </c>
      <c r="G62" s="201">
        <f t="shared" si="1"/>
        <v>-159</v>
      </c>
      <c r="H62" s="223">
        <f t="shared" si="0"/>
        <v>130.11363636363635</v>
      </c>
      <c r="I62" s="80"/>
    </row>
    <row r="63" spans="1:9" s="76" customFormat="1" ht="44.25" customHeight="1">
      <c r="A63" s="83" t="s">
        <v>3</v>
      </c>
      <c r="B63" s="225">
        <v>1100</v>
      </c>
      <c r="C63" s="216">
        <f>SUM(C22,C23,C44,C52,C56)</f>
        <v>384</v>
      </c>
      <c r="D63" s="219">
        <f>SUM(D22,D23,D44,D52,D56)</f>
        <v>79</v>
      </c>
      <c r="E63" s="219">
        <f>SUM(E22,E23,E44,E52,E56)</f>
        <v>401</v>
      </c>
      <c r="F63" s="219">
        <f>SUM(F22,F23,F44,F52,F56)</f>
        <v>79</v>
      </c>
      <c r="G63" s="226">
        <f t="shared" ref="G63:G81" si="2">F63-E63</f>
        <v>-322</v>
      </c>
      <c r="H63" s="182">
        <f t="shared" si="0"/>
        <v>19.700748129675809</v>
      </c>
      <c r="I63" s="83"/>
    </row>
    <row r="64" spans="1:9" s="76" customFormat="1" ht="48" customHeight="1">
      <c r="A64" s="179" t="s">
        <v>248</v>
      </c>
      <c r="B64" s="220">
        <v>1110</v>
      </c>
      <c r="C64" s="221">
        <v>76</v>
      </c>
      <c r="D64" s="222">
        <v>194</v>
      </c>
      <c r="E64" s="222">
        <v>50</v>
      </c>
      <c r="F64" s="222">
        <v>194</v>
      </c>
      <c r="G64" s="201">
        <f t="shared" si="2"/>
        <v>144</v>
      </c>
      <c r="H64" s="223">
        <f t="shared" si="0"/>
        <v>388</v>
      </c>
      <c r="I64" s="80"/>
    </row>
    <row r="65" spans="1:9" s="76" customFormat="1" ht="36" customHeight="1">
      <c r="A65" s="79" t="s">
        <v>61</v>
      </c>
      <c r="B65" s="220">
        <v>1120</v>
      </c>
      <c r="C65" s="221">
        <v>-8</v>
      </c>
      <c r="D65" s="221" t="s">
        <v>123</v>
      </c>
      <c r="E65" s="221" t="s">
        <v>123</v>
      </c>
      <c r="F65" s="221" t="s">
        <v>123</v>
      </c>
      <c r="G65" s="361" t="e">
        <f>F65-E65</f>
        <v>#VALUE!</v>
      </c>
      <c r="H65" s="362" t="e">
        <f t="shared" si="0"/>
        <v>#VALUE!</v>
      </c>
      <c r="I65" s="80"/>
    </row>
    <row r="66" spans="1:9" s="76" customFormat="1" ht="44.25" customHeight="1">
      <c r="A66" s="83" t="s">
        <v>289</v>
      </c>
      <c r="B66" s="225">
        <v>1130</v>
      </c>
      <c r="C66" s="216">
        <v>10</v>
      </c>
      <c r="D66" s="219">
        <v>7</v>
      </c>
      <c r="E66" s="219">
        <v>6</v>
      </c>
      <c r="F66" s="219">
        <v>7</v>
      </c>
      <c r="G66" s="226">
        <f t="shared" si="2"/>
        <v>1</v>
      </c>
      <c r="H66" s="182">
        <f t="shared" si="0"/>
        <v>116.66666666666667</v>
      </c>
      <c r="I66" s="83"/>
    </row>
    <row r="67" spans="1:9" s="76" customFormat="1" ht="44.25" customHeight="1">
      <c r="A67" s="83" t="s">
        <v>60</v>
      </c>
      <c r="B67" s="225">
        <v>1140</v>
      </c>
      <c r="C67" s="216">
        <v>-16</v>
      </c>
      <c r="D67" s="216">
        <v>-79</v>
      </c>
      <c r="E67" s="216">
        <v>-76</v>
      </c>
      <c r="F67" s="216">
        <v>-79</v>
      </c>
      <c r="G67" s="226">
        <f t="shared" si="2"/>
        <v>-3</v>
      </c>
      <c r="H67" s="182">
        <f t="shared" si="0"/>
        <v>103.94736842105263</v>
      </c>
      <c r="I67" s="83"/>
    </row>
    <row r="68" spans="1:9" s="76" customFormat="1" ht="44.25" customHeight="1">
      <c r="A68" s="83" t="s">
        <v>131</v>
      </c>
      <c r="B68" s="225">
        <v>1150</v>
      </c>
      <c r="C68" s="216">
        <f>SUM(C69:C70)</f>
        <v>46</v>
      </c>
      <c r="D68" s="219">
        <f>SUM(D69:D70)</f>
        <v>38</v>
      </c>
      <c r="E68" s="219">
        <f>SUM(E69:E70)</f>
        <v>0</v>
      </c>
      <c r="F68" s="219">
        <f>SUM(F69:F70)</f>
        <v>38</v>
      </c>
      <c r="G68" s="226">
        <f t="shared" si="2"/>
        <v>38</v>
      </c>
      <c r="H68" s="363" t="e">
        <f t="shared" si="0"/>
        <v>#DIV/0!</v>
      </c>
      <c r="I68" s="83"/>
    </row>
    <row r="69" spans="1:9" s="76" customFormat="1" ht="36" customHeight="1">
      <c r="A69" s="79" t="s">
        <v>85</v>
      </c>
      <c r="B69" s="220">
        <v>1151</v>
      </c>
      <c r="C69" s="221">
        <v>0</v>
      </c>
      <c r="D69" s="221">
        <v>0</v>
      </c>
      <c r="E69" s="222">
        <v>0</v>
      </c>
      <c r="F69" s="221">
        <v>0</v>
      </c>
      <c r="G69" s="201">
        <f t="shared" si="2"/>
        <v>0</v>
      </c>
      <c r="H69" s="362" t="e">
        <f t="shared" si="0"/>
        <v>#DIV/0!</v>
      </c>
      <c r="I69" s="80"/>
    </row>
    <row r="70" spans="1:9" s="76" customFormat="1" ht="49.5" customHeight="1">
      <c r="A70" s="179" t="s">
        <v>308</v>
      </c>
      <c r="B70" s="220">
        <v>1152</v>
      </c>
      <c r="C70" s="221">
        <v>46</v>
      </c>
      <c r="D70" s="222">
        <v>38</v>
      </c>
      <c r="E70" s="222">
        <v>0</v>
      </c>
      <c r="F70" s="222">
        <v>38</v>
      </c>
      <c r="G70" s="201">
        <v>0</v>
      </c>
      <c r="H70" s="362" t="e">
        <f t="shared" si="0"/>
        <v>#DIV/0!</v>
      </c>
      <c r="I70" s="80"/>
    </row>
    <row r="71" spans="1:9" s="76" customFormat="1" ht="38.25" customHeight="1">
      <c r="A71" s="83" t="s">
        <v>132</v>
      </c>
      <c r="B71" s="225">
        <v>1160</v>
      </c>
      <c r="C71" s="216">
        <f>SUM(C72:C73)</f>
        <v>0</v>
      </c>
      <c r="D71" s="219">
        <f>SUM(D72:D73)</f>
        <v>0</v>
      </c>
      <c r="E71" s="219">
        <f>SUM(E72:E73)</f>
        <v>0</v>
      </c>
      <c r="F71" s="219">
        <f>SUM(F72:F73)</f>
        <v>0</v>
      </c>
      <c r="G71" s="226">
        <f t="shared" si="2"/>
        <v>0</v>
      </c>
      <c r="H71" s="364" t="e">
        <f t="shared" si="0"/>
        <v>#DIV/0!</v>
      </c>
      <c r="I71" s="83"/>
    </row>
    <row r="72" spans="1:9" s="76" customFormat="1" ht="37.5" customHeight="1">
      <c r="A72" s="79" t="s">
        <v>85</v>
      </c>
      <c r="B72" s="220">
        <v>1161</v>
      </c>
      <c r="C72" s="221" t="s">
        <v>123</v>
      </c>
      <c r="D72" s="221" t="s">
        <v>123</v>
      </c>
      <c r="E72" s="221" t="s">
        <v>123</v>
      </c>
      <c r="F72" s="221" t="s">
        <v>123</v>
      </c>
      <c r="G72" s="361"/>
      <c r="H72" s="362" t="e">
        <f t="shared" si="0"/>
        <v>#VALUE!</v>
      </c>
      <c r="I72" s="80"/>
    </row>
    <row r="73" spans="1:9" s="76" customFormat="1" ht="39" customHeight="1">
      <c r="A73" s="79" t="s">
        <v>66</v>
      </c>
      <c r="B73" s="220">
        <v>1162</v>
      </c>
      <c r="C73" s="221" t="s">
        <v>123</v>
      </c>
      <c r="D73" s="221" t="s">
        <v>123</v>
      </c>
      <c r="E73" s="221" t="s">
        <v>123</v>
      </c>
      <c r="F73" s="221" t="s">
        <v>123</v>
      </c>
      <c r="G73" s="361" t="e">
        <f t="shared" si="2"/>
        <v>#VALUE!</v>
      </c>
      <c r="H73" s="362" t="e">
        <f t="shared" si="0"/>
        <v>#VALUE!</v>
      </c>
      <c r="I73" s="80"/>
    </row>
    <row r="74" spans="1:9" s="76" customFormat="1" ht="36" customHeight="1">
      <c r="A74" s="79" t="s">
        <v>53</v>
      </c>
      <c r="B74" s="220">
        <v>1170</v>
      </c>
      <c r="C74" s="216">
        <f>SUM(C63,C64,C65,C66,C67,C68,C71)</f>
        <v>492</v>
      </c>
      <c r="D74" s="219">
        <f>SUM(D63,D64,D65,D66,D67,D68,D71)</f>
        <v>239</v>
      </c>
      <c r="E74" s="219">
        <f>SUM(E63,E64,E65,E66,E67,E68,E71)</f>
        <v>381</v>
      </c>
      <c r="F74" s="219">
        <f>SUM(F63,F64,F65,F66,F67,F68,F71)</f>
        <v>239</v>
      </c>
      <c r="G74" s="201">
        <f t="shared" si="2"/>
        <v>-142</v>
      </c>
      <c r="H74" s="223">
        <f t="shared" si="0"/>
        <v>62.729658792650923</v>
      </c>
      <c r="I74" s="80"/>
    </row>
    <row r="75" spans="1:9" s="76" customFormat="1" ht="39" customHeight="1">
      <c r="A75" s="79" t="s">
        <v>124</v>
      </c>
      <c r="B75" s="220">
        <v>1180</v>
      </c>
      <c r="C75" s="221">
        <v>-104</v>
      </c>
      <c r="D75" s="221">
        <v>-49</v>
      </c>
      <c r="E75" s="221">
        <v>-68</v>
      </c>
      <c r="F75" s="221">
        <v>-49</v>
      </c>
      <c r="G75" s="201">
        <f t="shared" si="2"/>
        <v>19</v>
      </c>
      <c r="H75" s="223">
        <f t="shared" ref="H75:H99" si="3">(F75/E75)*100</f>
        <v>72.058823529411768</v>
      </c>
      <c r="I75" s="80"/>
    </row>
    <row r="76" spans="1:9" s="76" customFormat="1" ht="39" customHeight="1">
      <c r="A76" s="79" t="s">
        <v>125</v>
      </c>
      <c r="B76" s="220">
        <v>1181</v>
      </c>
      <c r="C76" s="221">
        <v>0</v>
      </c>
      <c r="D76" s="221">
        <v>0</v>
      </c>
      <c r="E76" s="221">
        <v>0</v>
      </c>
      <c r="F76" s="221">
        <v>0</v>
      </c>
      <c r="G76" s="227">
        <v>0</v>
      </c>
      <c r="H76" s="362" t="e">
        <f t="shared" si="3"/>
        <v>#DIV/0!</v>
      </c>
      <c r="I76" s="80"/>
    </row>
    <row r="77" spans="1:9" s="76" customFormat="1" ht="39" customHeight="1">
      <c r="A77" s="79" t="s">
        <v>126</v>
      </c>
      <c r="B77" s="220">
        <v>1190</v>
      </c>
      <c r="C77" s="221">
        <v>0</v>
      </c>
      <c r="D77" s="221">
        <v>0</v>
      </c>
      <c r="E77" s="221">
        <v>0</v>
      </c>
      <c r="F77" s="221">
        <v>0</v>
      </c>
      <c r="G77" s="227">
        <v>0</v>
      </c>
      <c r="H77" s="362" t="e">
        <f t="shared" si="3"/>
        <v>#DIV/0!</v>
      </c>
      <c r="I77" s="80"/>
    </row>
    <row r="78" spans="1:9" s="76" customFormat="1" ht="39" customHeight="1">
      <c r="A78" s="79" t="s">
        <v>127</v>
      </c>
      <c r="B78" s="220">
        <v>1191</v>
      </c>
      <c r="C78" s="221" t="s">
        <v>123</v>
      </c>
      <c r="D78" s="221" t="s">
        <v>123</v>
      </c>
      <c r="E78" s="221" t="s">
        <v>123</v>
      </c>
      <c r="F78" s="221" t="s">
        <v>123</v>
      </c>
      <c r="G78" s="361" t="e">
        <f t="shared" si="2"/>
        <v>#VALUE!</v>
      </c>
      <c r="H78" s="362" t="e">
        <f t="shared" si="3"/>
        <v>#VALUE!</v>
      </c>
      <c r="I78" s="80"/>
    </row>
    <row r="79" spans="1:9" s="76" customFormat="1" ht="38.25" customHeight="1">
      <c r="A79" s="83" t="s">
        <v>136</v>
      </c>
      <c r="B79" s="225">
        <v>1200</v>
      </c>
      <c r="C79" s="216">
        <f>SUM(C74,C75,C76,C77,C78)</f>
        <v>388</v>
      </c>
      <c r="D79" s="216">
        <f>SUM(D74,D75,D76,D77,D78)</f>
        <v>190</v>
      </c>
      <c r="E79" s="219">
        <f>SUM(E74,E75,E76,E77,E78)</f>
        <v>313</v>
      </c>
      <c r="F79" s="216">
        <f>SUM(F74,F75,F76,F77,F78)</f>
        <v>190</v>
      </c>
      <c r="G79" s="226">
        <f t="shared" si="2"/>
        <v>-123</v>
      </c>
      <c r="H79" s="182">
        <f t="shared" si="3"/>
        <v>60.70287539936102</v>
      </c>
      <c r="I79" s="83"/>
    </row>
    <row r="80" spans="1:9" s="76" customFormat="1" ht="39" customHeight="1">
      <c r="A80" s="79" t="s">
        <v>11</v>
      </c>
      <c r="B80" s="220">
        <v>1201</v>
      </c>
      <c r="C80" s="221">
        <v>388</v>
      </c>
      <c r="D80" s="222">
        <v>190</v>
      </c>
      <c r="E80" s="222">
        <v>313</v>
      </c>
      <c r="F80" s="222">
        <v>190</v>
      </c>
      <c r="G80" s="201">
        <f t="shared" si="2"/>
        <v>-123</v>
      </c>
      <c r="H80" s="223">
        <f t="shared" si="3"/>
        <v>60.70287539936102</v>
      </c>
      <c r="I80" s="80"/>
    </row>
    <row r="81" spans="1:9" s="76" customFormat="1" ht="39" customHeight="1">
      <c r="A81" s="79" t="s">
        <v>12</v>
      </c>
      <c r="B81" s="220">
        <v>1202</v>
      </c>
      <c r="C81" s="221" t="s">
        <v>123</v>
      </c>
      <c r="D81" s="221" t="s">
        <v>123</v>
      </c>
      <c r="E81" s="221" t="s">
        <v>123</v>
      </c>
      <c r="F81" s="221" t="s">
        <v>123</v>
      </c>
      <c r="G81" s="361" t="e">
        <f t="shared" si="2"/>
        <v>#VALUE!</v>
      </c>
      <c r="H81" s="362" t="e">
        <f t="shared" si="3"/>
        <v>#VALUE!</v>
      </c>
      <c r="I81" s="80"/>
    </row>
    <row r="82" spans="1:9" s="76" customFormat="1" ht="38.25" customHeight="1">
      <c r="A82" s="83" t="s">
        <v>8</v>
      </c>
      <c r="B82" s="225">
        <v>1210</v>
      </c>
      <c r="C82" s="216">
        <f>SUM(C12,C52,C64,C66,C68,C76,C77)</f>
        <v>18405</v>
      </c>
      <c r="D82" s="216">
        <f>SUM(D12,D52,D64,D66,D68,D76,D77)</f>
        <v>16250</v>
      </c>
      <c r="E82" s="219">
        <f>SUM(E12,E52,E64,E66,E68,E76,E77)</f>
        <v>20644</v>
      </c>
      <c r="F82" s="216">
        <f>SUM(F12,F52,F64,F66,F68,F76,F77)</f>
        <v>16250</v>
      </c>
      <c r="G82" s="202">
        <f>F82-E82</f>
        <v>-4394</v>
      </c>
      <c r="H82" s="182">
        <f t="shared" si="3"/>
        <v>78.715365239294712</v>
      </c>
      <c r="I82" s="83"/>
    </row>
    <row r="83" spans="1:9" s="76" customFormat="1" ht="39.75" customHeight="1">
      <c r="A83" s="83" t="s">
        <v>64</v>
      </c>
      <c r="B83" s="225">
        <v>1220</v>
      </c>
      <c r="C83" s="216">
        <f>SUM(C13,C23,C44,C56,C65,C67,C71,C75,C78)</f>
        <v>-18017</v>
      </c>
      <c r="D83" s="216">
        <f>SUM(D13,D23,D44,D56,D65,D67,D71,D75,D78)</f>
        <v>-16060</v>
      </c>
      <c r="E83" s="216">
        <f>SUM(E13,E23,E44,E56,E65,E67,E71,E75,E78)</f>
        <v>-20331</v>
      </c>
      <c r="F83" s="216">
        <f>SUM(F13,F23,F44,F56,F65,F67,F71,F75,F78)</f>
        <v>-16060</v>
      </c>
      <c r="G83" s="226">
        <f>F83-E83</f>
        <v>4271</v>
      </c>
      <c r="H83" s="182">
        <f t="shared" si="3"/>
        <v>78.992671290148053</v>
      </c>
      <c r="I83" s="83"/>
    </row>
    <row r="84" spans="1:9" s="76" customFormat="1" ht="39" customHeight="1">
      <c r="A84" s="79" t="s">
        <v>97</v>
      </c>
      <c r="B84" s="220">
        <v>1230</v>
      </c>
      <c r="C84" s="222"/>
      <c r="D84" s="222"/>
      <c r="E84" s="222"/>
      <c r="F84" s="211"/>
      <c r="G84" s="201">
        <f>F84-E84</f>
        <v>0</v>
      </c>
      <c r="H84" s="362" t="e">
        <f t="shared" si="3"/>
        <v>#DIV/0!</v>
      </c>
      <c r="I84" s="80"/>
    </row>
    <row r="85" spans="1:9" s="76" customFormat="1" ht="36.75" customHeight="1">
      <c r="A85" s="83" t="s">
        <v>76</v>
      </c>
      <c r="B85" s="228"/>
      <c r="C85" s="229"/>
      <c r="D85" s="228"/>
      <c r="E85" s="228"/>
      <c r="F85" s="228"/>
      <c r="G85" s="226"/>
      <c r="H85" s="226"/>
      <c r="I85" s="83"/>
    </row>
    <row r="86" spans="1:9" s="76" customFormat="1" ht="39" customHeight="1">
      <c r="A86" s="79" t="s">
        <v>103</v>
      </c>
      <c r="B86" s="220">
        <v>1300</v>
      </c>
      <c r="C86" s="222">
        <f>C63</f>
        <v>384</v>
      </c>
      <c r="D86" s="222">
        <f>D63</f>
        <v>79</v>
      </c>
      <c r="E86" s="222">
        <f>E63</f>
        <v>401</v>
      </c>
      <c r="F86" s="222">
        <f>F63</f>
        <v>79</v>
      </c>
      <c r="G86" s="201">
        <f t="shared" ref="G86:G92" si="4">F86-E86</f>
        <v>-322</v>
      </c>
      <c r="H86" s="223">
        <f t="shared" si="3"/>
        <v>19.700748129675809</v>
      </c>
      <c r="I86" s="80"/>
    </row>
    <row r="87" spans="1:9" s="76" customFormat="1" ht="39" customHeight="1">
      <c r="A87" s="79" t="s">
        <v>138</v>
      </c>
      <c r="B87" s="220">
        <v>1301</v>
      </c>
      <c r="C87" s="222">
        <f>C97</f>
        <v>864</v>
      </c>
      <c r="D87" s="222">
        <f>D97</f>
        <v>999</v>
      </c>
      <c r="E87" s="222">
        <f>E97</f>
        <v>874</v>
      </c>
      <c r="F87" s="222">
        <f>F97</f>
        <v>999</v>
      </c>
      <c r="G87" s="201">
        <f t="shared" si="4"/>
        <v>125</v>
      </c>
      <c r="H87" s="223">
        <f t="shared" si="3"/>
        <v>114.30205949656751</v>
      </c>
      <c r="I87" s="80"/>
    </row>
    <row r="88" spans="1:9" s="76" customFormat="1" ht="39" customHeight="1">
      <c r="A88" s="79" t="s">
        <v>139</v>
      </c>
      <c r="B88" s="220">
        <v>1302</v>
      </c>
      <c r="C88" s="230">
        <f>C53</f>
        <v>0</v>
      </c>
      <c r="D88" s="211">
        <f>D53</f>
        <v>0</v>
      </c>
      <c r="E88" s="211">
        <f>E53</f>
        <v>0</v>
      </c>
      <c r="F88" s="211">
        <f>F53</f>
        <v>0</v>
      </c>
      <c r="G88" s="201">
        <f t="shared" si="4"/>
        <v>0</v>
      </c>
      <c r="H88" s="362" t="e">
        <f t="shared" si="3"/>
        <v>#DIV/0!</v>
      </c>
      <c r="I88" s="80"/>
    </row>
    <row r="89" spans="1:9" s="76" customFormat="1" ht="39" customHeight="1">
      <c r="A89" s="79" t="s">
        <v>140</v>
      </c>
      <c r="B89" s="220">
        <v>1303</v>
      </c>
      <c r="C89" s="230">
        <v>0</v>
      </c>
      <c r="D89" s="211">
        <v>0</v>
      </c>
      <c r="E89" s="211">
        <v>0</v>
      </c>
      <c r="F89" s="211">
        <v>0</v>
      </c>
      <c r="G89" s="201">
        <f t="shared" si="4"/>
        <v>0</v>
      </c>
      <c r="H89" s="362" t="e">
        <f t="shared" si="3"/>
        <v>#DIV/0!</v>
      </c>
      <c r="I89" s="80"/>
    </row>
    <row r="90" spans="1:9" s="76" customFormat="1" ht="39" customHeight="1">
      <c r="A90" s="79" t="s">
        <v>141</v>
      </c>
      <c r="B90" s="220">
        <v>1304</v>
      </c>
      <c r="C90" s="230">
        <f>C54</f>
        <v>0</v>
      </c>
      <c r="D90" s="211">
        <f>D54</f>
        <v>0</v>
      </c>
      <c r="E90" s="211">
        <f>E54</f>
        <v>0</v>
      </c>
      <c r="F90" s="211">
        <f>F54</f>
        <v>0</v>
      </c>
      <c r="G90" s="201"/>
      <c r="H90" s="362" t="e">
        <f t="shared" si="3"/>
        <v>#DIV/0!</v>
      </c>
      <c r="I90" s="80"/>
    </row>
    <row r="91" spans="1:9" s="76" customFormat="1" ht="39" customHeight="1">
      <c r="A91" s="79" t="s">
        <v>142</v>
      </c>
      <c r="B91" s="220">
        <v>1305</v>
      </c>
      <c r="C91" s="221">
        <f>C58</f>
        <v>-19</v>
      </c>
      <c r="D91" s="221">
        <f>D58</f>
        <v>-31</v>
      </c>
      <c r="E91" s="221">
        <f>E58</f>
        <v>-24</v>
      </c>
      <c r="F91" s="221">
        <f>F58</f>
        <v>-31</v>
      </c>
      <c r="G91" s="201">
        <f t="shared" si="4"/>
        <v>-7</v>
      </c>
      <c r="H91" s="223">
        <f t="shared" si="3"/>
        <v>129.16666666666669</v>
      </c>
      <c r="I91" s="80"/>
    </row>
    <row r="92" spans="1:9" s="76" customFormat="1" ht="27.75" customHeight="1">
      <c r="A92" s="83" t="s">
        <v>73</v>
      </c>
      <c r="B92" s="225">
        <v>1310</v>
      </c>
      <c r="C92" s="216">
        <f>C86+C87-C88-C89-C90-C91</f>
        <v>1267</v>
      </c>
      <c r="D92" s="216">
        <f>D86+D87-D88-D89-D90-D91</f>
        <v>1109</v>
      </c>
      <c r="E92" s="216">
        <f>E86+E87-E88-E89-E90-E91</f>
        <v>1299</v>
      </c>
      <c r="F92" s="216">
        <f>F86+F87-F88-F89-F90-F91</f>
        <v>1109</v>
      </c>
      <c r="G92" s="226">
        <f t="shared" si="4"/>
        <v>-190</v>
      </c>
      <c r="H92" s="182">
        <f t="shared" si="3"/>
        <v>85.373364126250962</v>
      </c>
      <c r="I92" s="83"/>
    </row>
    <row r="93" spans="1:9" s="76" customFormat="1" ht="39" customHeight="1">
      <c r="A93" s="79" t="s">
        <v>89</v>
      </c>
      <c r="B93" s="220"/>
      <c r="C93" s="230"/>
      <c r="D93" s="211"/>
      <c r="E93" s="211"/>
      <c r="F93" s="211"/>
      <c r="G93" s="201"/>
      <c r="H93" s="223"/>
      <c r="I93" s="80"/>
    </row>
    <row r="94" spans="1:9" s="76" customFormat="1" ht="39" customHeight="1">
      <c r="A94" s="79" t="s">
        <v>104</v>
      </c>
      <c r="B94" s="220">
        <v>1400</v>
      </c>
      <c r="C94" s="222">
        <v>2968</v>
      </c>
      <c r="D94" s="222">
        <v>3165</v>
      </c>
      <c r="E94" s="222">
        <v>3602</v>
      </c>
      <c r="F94" s="222">
        <v>3165</v>
      </c>
      <c r="G94" s="201">
        <f t="shared" ref="G94:G99" si="5">F94-E94</f>
        <v>-437</v>
      </c>
      <c r="H94" s="223">
        <f t="shared" si="3"/>
        <v>87.867851193781235</v>
      </c>
      <c r="I94" s="80"/>
    </row>
    <row r="95" spans="1:9" s="76" customFormat="1" ht="39" customHeight="1">
      <c r="A95" s="79" t="s">
        <v>4</v>
      </c>
      <c r="B95" s="220">
        <v>1410</v>
      </c>
      <c r="C95" s="222">
        <v>10461</v>
      </c>
      <c r="D95" s="222">
        <v>8777</v>
      </c>
      <c r="E95" s="222">
        <v>11860</v>
      </c>
      <c r="F95" s="222">
        <v>8777</v>
      </c>
      <c r="G95" s="201">
        <f t="shared" si="5"/>
        <v>-3083</v>
      </c>
      <c r="H95" s="223">
        <f t="shared" si="3"/>
        <v>74.00505902192242</v>
      </c>
      <c r="I95" s="80"/>
    </row>
    <row r="96" spans="1:9" s="76" customFormat="1" ht="39" customHeight="1">
      <c r="A96" s="79" t="s">
        <v>5</v>
      </c>
      <c r="B96" s="220">
        <v>1420</v>
      </c>
      <c r="C96" s="222">
        <v>2192</v>
      </c>
      <c r="D96" s="222">
        <v>1875</v>
      </c>
      <c r="E96" s="222">
        <v>2414</v>
      </c>
      <c r="F96" s="222">
        <v>1875</v>
      </c>
      <c r="G96" s="201">
        <f t="shared" si="5"/>
        <v>-539</v>
      </c>
      <c r="H96" s="223">
        <f t="shared" si="3"/>
        <v>77.671913835956914</v>
      </c>
      <c r="I96" s="80"/>
    </row>
    <row r="97" spans="1:9" s="76" customFormat="1" ht="39" customHeight="1">
      <c r="A97" s="79" t="s">
        <v>6</v>
      </c>
      <c r="B97" s="220">
        <v>1430</v>
      </c>
      <c r="C97" s="222">
        <v>864</v>
      </c>
      <c r="D97" s="222">
        <v>999</v>
      </c>
      <c r="E97" s="222">
        <v>874</v>
      </c>
      <c r="F97" s="222">
        <v>999</v>
      </c>
      <c r="G97" s="201">
        <f t="shared" si="5"/>
        <v>125</v>
      </c>
      <c r="H97" s="223">
        <f t="shared" si="3"/>
        <v>114.30205949656751</v>
      </c>
      <c r="I97" s="80"/>
    </row>
    <row r="98" spans="1:9" s="76" customFormat="1" ht="39" customHeight="1">
      <c r="A98" s="79" t="s">
        <v>14</v>
      </c>
      <c r="B98" s="220">
        <v>1440</v>
      </c>
      <c r="C98" s="222">
        <v>1404</v>
      </c>
      <c r="D98" s="222">
        <v>1116</v>
      </c>
      <c r="E98" s="222">
        <v>1437</v>
      </c>
      <c r="F98" s="222">
        <v>1116</v>
      </c>
      <c r="G98" s="201">
        <f t="shared" si="5"/>
        <v>-321</v>
      </c>
      <c r="H98" s="223">
        <f t="shared" si="3"/>
        <v>77.661795407098126</v>
      </c>
      <c r="I98" s="80"/>
    </row>
    <row r="99" spans="1:9" s="76" customFormat="1" ht="39" customHeight="1">
      <c r="A99" s="79" t="s">
        <v>34</v>
      </c>
      <c r="B99" s="220">
        <v>1450</v>
      </c>
      <c r="C99" s="219">
        <f>SUM(C94,C95:C98)</f>
        <v>17889</v>
      </c>
      <c r="D99" s="219">
        <f>SUM(D94,D95:D98)</f>
        <v>15932</v>
      </c>
      <c r="E99" s="219">
        <f>SUM(E94,E95:E98)</f>
        <v>20187</v>
      </c>
      <c r="F99" s="219">
        <f>SUM(F94,F95:F98)</f>
        <v>15932</v>
      </c>
      <c r="G99" s="201">
        <f t="shared" si="5"/>
        <v>-4255</v>
      </c>
      <c r="H99" s="223">
        <f t="shared" si="3"/>
        <v>78.922078565413386</v>
      </c>
      <c r="I99" s="80"/>
    </row>
    <row r="100" spans="1:9" s="76" customFormat="1">
      <c r="A100" s="84"/>
      <c r="B100" s="231"/>
      <c r="C100" s="232"/>
      <c r="D100" s="231"/>
      <c r="E100" s="231"/>
      <c r="F100" s="231"/>
      <c r="G100" s="233"/>
      <c r="H100" s="233"/>
      <c r="I100" s="85"/>
    </row>
    <row r="101" spans="1:9" ht="27.75" customHeight="1">
      <c r="A101" s="86" t="s">
        <v>245</v>
      </c>
      <c r="B101" s="234"/>
      <c r="C101" s="392" t="s">
        <v>57</v>
      </c>
      <c r="D101" s="392"/>
      <c r="E101" s="235"/>
      <c r="F101" s="393" t="s">
        <v>246</v>
      </c>
      <c r="G101" s="393"/>
      <c r="H101" s="393"/>
      <c r="I101" s="87"/>
    </row>
    <row r="102" spans="1:9" s="82" customFormat="1" ht="18.75">
      <c r="A102" s="88" t="s">
        <v>187</v>
      </c>
      <c r="B102" s="236"/>
      <c r="C102" s="390" t="s">
        <v>118</v>
      </c>
      <c r="D102" s="390"/>
      <c r="E102" s="236"/>
      <c r="F102" s="391" t="s">
        <v>55</v>
      </c>
      <c r="G102" s="391"/>
      <c r="H102" s="391"/>
      <c r="I102" s="90"/>
    </row>
    <row r="103" spans="1:9">
      <c r="A103" s="91"/>
      <c r="G103" s="237"/>
      <c r="H103" s="237"/>
      <c r="I103" s="88"/>
    </row>
    <row r="104" spans="1:9">
      <c r="A104" s="91"/>
      <c r="G104" s="237"/>
      <c r="H104" s="237"/>
      <c r="I104" s="88"/>
    </row>
    <row r="105" spans="1:9">
      <c r="A105" s="91"/>
      <c r="G105" s="237"/>
      <c r="H105" s="237"/>
      <c r="I105" s="88"/>
    </row>
    <row r="106" spans="1:9">
      <c r="A106" s="91"/>
      <c r="G106" s="237"/>
      <c r="H106" s="237"/>
      <c r="I106" s="88"/>
    </row>
    <row r="107" spans="1:9">
      <c r="A107" s="91"/>
      <c r="G107" s="237"/>
      <c r="H107" s="237"/>
      <c r="I107" s="88"/>
    </row>
    <row r="108" spans="1:9">
      <c r="A108" s="91"/>
      <c r="G108" s="237"/>
      <c r="H108" s="237"/>
      <c r="I108" s="88"/>
    </row>
    <row r="109" spans="1:9">
      <c r="A109" s="91"/>
      <c r="G109" s="237"/>
      <c r="H109" s="237"/>
      <c r="I109" s="88"/>
    </row>
    <row r="110" spans="1:9">
      <c r="A110" s="92"/>
    </row>
    <row r="111" spans="1:9">
      <c r="A111" s="92"/>
    </row>
    <row r="112" spans="1:9">
      <c r="A112" s="92"/>
    </row>
    <row r="113" spans="1:1">
      <c r="A113" s="92"/>
    </row>
    <row r="114" spans="1:1">
      <c r="A114" s="92"/>
    </row>
    <row r="115" spans="1:1">
      <c r="A115" s="92"/>
    </row>
    <row r="116" spans="1:1">
      <c r="A116" s="92"/>
    </row>
    <row r="117" spans="1:1">
      <c r="A117" s="92"/>
    </row>
    <row r="118" spans="1:1">
      <c r="A118" s="92"/>
    </row>
    <row r="119" spans="1:1">
      <c r="A119" s="92"/>
    </row>
    <row r="120" spans="1:1">
      <c r="A120" s="92"/>
    </row>
    <row r="121" spans="1:1">
      <c r="A121" s="92"/>
    </row>
    <row r="122" spans="1:1">
      <c r="A122" s="92"/>
    </row>
    <row r="123" spans="1:1">
      <c r="A123" s="92"/>
    </row>
    <row r="124" spans="1:1">
      <c r="A124" s="92"/>
    </row>
    <row r="125" spans="1:1">
      <c r="A125" s="92"/>
    </row>
    <row r="126" spans="1:1">
      <c r="A126" s="92"/>
    </row>
    <row r="127" spans="1:1">
      <c r="A127" s="92"/>
    </row>
    <row r="128" spans="1:1">
      <c r="A128" s="92"/>
    </row>
    <row r="129" spans="1:1">
      <c r="A129" s="92"/>
    </row>
    <row r="130" spans="1:1">
      <c r="A130" s="92"/>
    </row>
    <row r="131" spans="1:1">
      <c r="A131" s="92"/>
    </row>
    <row r="132" spans="1:1">
      <c r="A132" s="92"/>
    </row>
    <row r="133" spans="1:1">
      <c r="A133" s="92"/>
    </row>
    <row r="134" spans="1:1">
      <c r="A134" s="92"/>
    </row>
    <row r="135" spans="1:1">
      <c r="A135" s="92"/>
    </row>
    <row r="136" spans="1:1">
      <c r="A136" s="92"/>
    </row>
    <row r="137" spans="1:1">
      <c r="A137" s="92"/>
    </row>
    <row r="138" spans="1:1">
      <c r="A138" s="92"/>
    </row>
    <row r="139" spans="1:1">
      <c r="A139" s="92"/>
    </row>
    <row r="140" spans="1:1">
      <c r="A140" s="92"/>
    </row>
    <row r="141" spans="1:1">
      <c r="A141" s="92"/>
    </row>
    <row r="142" spans="1:1">
      <c r="A142" s="92"/>
    </row>
    <row r="143" spans="1:1">
      <c r="A143" s="92"/>
    </row>
    <row r="144" spans="1:1">
      <c r="A144" s="92"/>
    </row>
    <row r="145" spans="1:1">
      <c r="A145" s="92"/>
    </row>
    <row r="146" spans="1:1">
      <c r="A146" s="92"/>
    </row>
    <row r="147" spans="1:1">
      <c r="A147" s="92"/>
    </row>
    <row r="148" spans="1:1">
      <c r="A148" s="92"/>
    </row>
    <row r="149" spans="1:1">
      <c r="A149" s="92"/>
    </row>
    <row r="150" spans="1:1">
      <c r="A150" s="92"/>
    </row>
    <row r="151" spans="1:1">
      <c r="A151" s="92"/>
    </row>
    <row r="152" spans="1:1">
      <c r="A152" s="92"/>
    </row>
    <row r="153" spans="1:1">
      <c r="A153" s="92"/>
    </row>
    <row r="154" spans="1:1">
      <c r="A154" s="92"/>
    </row>
    <row r="155" spans="1:1">
      <c r="A155" s="92"/>
    </row>
    <row r="156" spans="1:1">
      <c r="A156" s="92"/>
    </row>
    <row r="157" spans="1:1">
      <c r="A157" s="92"/>
    </row>
    <row r="158" spans="1:1">
      <c r="A158" s="92"/>
    </row>
    <row r="159" spans="1:1">
      <c r="A159" s="92"/>
    </row>
    <row r="160" spans="1:1">
      <c r="A160" s="92"/>
    </row>
    <row r="161" spans="1:1">
      <c r="A161" s="93"/>
    </row>
    <row r="162" spans="1:1">
      <c r="A162" s="93"/>
    </row>
    <row r="163" spans="1:1">
      <c r="A163" s="93"/>
    </row>
    <row r="164" spans="1:1">
      <c r="A164" s="93"/>
    </row>
    <row r="165" spans="1:1">
      <c r="A165" s="93"/>
    </row>
    <row r="166" spans="1:1">
      <c r="A166" s="93"/>
    </row>
    <row r="167" spans="1:1">
      <c r="A167" s="93"/>
    </row>
    <row r="168" spans="1:1">
      <c r="A168" s="93"/>
    </row>
    <row r="169" spans="1:1">
      <c r="A169" s="93"/>
    </row>
    <row r="170" spans="1:1">
      <c r="A170" s="93"/>
    </row>
    <row r="171" spans="1:1">
      <c r="A171" s="93"/>
    </row>
    <row r="172" spans="1:1">
      <c r="A172" s="93"/>
    </row>
    <row r="173" spans="1:1">
      <c r="A173" s="93"/>
    </row>
    <row r="174" spans="1:1">
      <c r="A174" s="93"/>
    </row>
    <row r="175" spans="1:1">
      <c r="A175" s="93"/>
    </row>
    <row r="176" spans="1:1">
      <c r="A176" s="93"/>
    </row>
    <row r="177" spans="1:1">
      <c r="A177" s="93"/>
    </row>
    <row r="178" spans="1:1">
      <c r="A178" s="93"/>
    </row>
    <row r="179" spans="1:1">
      <c r="A179" s="93"/>
    </row>
    <row r="180" spans="1:1">
      <c r="A180" s="93"/>
    </row>
    <row r="181" spans="1:1">
      <c r="A181" s="93"/>
    </row>
    <row r="182" spans="1:1">
      <c r="A182" s="93"/>
    </row>
    <row r="183" spans="1:1">
      <c r="A183" s="93"/>
    </row>
    <row r="184" spans="1:1">
      <c r="A184" s="93"/>
    </row>
    <row r="185" spans="1:1">
      <c r="A185" s="93"/>
    </row>
    <row r="186" spans="1:1">
      <c r="A186" s="93"/>
    </row>
    <row r="187" spans="1:1">
      <c r="A187" s="93"/>
    </row>
    <row r="188" spans="1:1">
      <c r="A188" s="93"/>
    </row>
    <row r="189" spans="1:1">
      <c r="A189" s="93"/>
    </row>
    <row r="190" spans="1:1">
      <c r="A190" s="93"/>
    </row>
    <row r="191" spans="1:1">
      <c r="A191" s="93"/>
    </row>
    <row r="192" spans="1:1">
      <c r="A192" s="93"/>
    </row>
    <row r="193" spans="1:1">
      <c r="A193" s="93"/>
    </row>
    <row r="194" spans="1:1">
      <c r="A194" s="93"/>
    </row>
    <row r="195" spans="1:1">
      <c r="A195" s="93"/>
    </row>
    <row r="196" spans="1:1">
      <c r="A196" s="93"/>
    </row>
    <row r="197" spans="1:1">
      <c r="A197" s="93"/>
    </row>
    <row r="198" spans="1:1">
      <c r="A198" s="93"/>
    </row>
    <row r="199" spans="1:1">
      <c r="A199" s="93"/>
    </row>
    <row r="200" spans="1:1">
      <c r="A200" s="93"/>
    </row>
    <row r="201" spans="1:1">
      <c r="A201" s="93"/>
    </row>
    <row r="202" spans="1:1">
      <c r="A202" s="93"/>
    </row>
    <row r="203" spans="1:1">
      <c r="A203" s="93"/>
    </row>
    <row r="204" spans="1:1">
      <c r="A204" s="93"/>
    </row>
    <row r="205" spans="1:1">
      <c r="A205" s="93"/>
    </row>
    <row r="206" spans="1:1">
      <c r="A206" s="93"/>
    </row>
    <row r="207" spans="1:1">
      <c r="A207" s="93"/>
    </row>
    <row r="208" spans="1:1">
      <c r="A208" s="93"/>
    </row>
    <row r="209" spans="1:1">
      <c r="A209" s="93"/>
    </row>
    <row r="210" spans="1:1">
      <c r="A210" s="93"/>
    </row>
    <row r="211" spans="1:1">
      <c r="A211" s="93"/>
    </row>
    <row r="212" spans="1:1">
      <c r="A212" s="93"/>
    </row>
    <row r="213" spans="1:1">
      <c r="A213" s="93"/>
    </row>
    <row r="214" spans="1:1">
      <c r="A214" s="93"/>
    </row>
    <row r="215" spans="1:1">
      <c r="A215" s="93"/>
    </row>
    <row r="216" spans="1:1">
      <c r="A216" s="93"/>
    </row>
    <row r="217" spans="1:1">
      <c r="A217" s="93"/>
    </row>
    <row r="218" spans="1:1">
      <c r="A218" s="93"/>
    </row>
    <row r="219" spans="1:1">
      <c r="A219" s="93"/>
    </row>
    <row r="220" spans="1:1">
      <c r="A220" s="93"/>
    </row>
    <row r="221" spans="1:1">
      <c r="A221" s="93"/>
    </row>
    <row r="222" spans="1:1">
      <c r="A222" s="93"/>
    </row>
    <row r="223" spans="1:1">
      <c r="A223" s="93"/>
    </row>
    <row r="224" spans="1:1">
      <c r="A224" s="93"/>
    </row>
    <row r="225" spans="1:1">
      <c r="A225" s="93"/>
    </row>
    <row r="226" spans="1:1">
      <c r="A226" s="93"/>
    </row>
    <row r="227" spans="1:1">
      <c r="A227" s="93"/>
    </row>
    <row r="228" spans="1:1">
      <c r="A228" s="93"/>
    </row>
    <row r="229" spans="1:1">
      <c r="A229" s="93"/>
    </row>
    <row r="230" spans="1:1">
      <c r="A230" s="93"/>
    </row>
    <row r="231" spans="1:1">
      <c r="A231" s="93"/>
    </row>
    <row r="232" spans="1:1">
      <c r="A232" s="93"/>
    </row>
    <row r="233" spans="1:1">
      <c r="A233" s="93"/>
    </row>
    <row r="234" spans="1:1">
      <c r="A234" s="93"/>
    </row>
    <row r="235" spans="1:1">
      <c r="A235" s="93"/>
    </row>
    <row r="236" spans="1:1">
      <c r="A236" s="93"/>
    </row>
    <row r="237" spans="1:1">
      <c r="A237" s="93"/>
    </row>
    <row r="238" spans="1:1">
      <c r="A238" s="93"/>
    </row>
    <row r="239" spans="1:1">
      <c r="A239" s="93"/>
    </row>
    <row r="240" spans="1:1">
      <c r="A240" s="93"/>
    </row>
    <row r="241" spans="1:1">
      <c r="A241" s="93"/>
    </row>
    <row r="242" spans="1:1">
      <c r="A242" s="93"/>
    </row>
    <row r="243" spans="1:1">
      <c r="A243" s="93"/>
    </row>
    <row r="244" spans="1:1">
      <c r="A244" s="93"/>
    </row>
    <row r="245" spans="1:1">
      <c r="A245" s="93"/>
    </row>
    <row r="246" spans="1:1">
      <c r="A246" s="93"/>
    </row>
    <row r="247" spans="1:1">
      <c r="A247" s="93"/>
    </row>
    <row r="248" spans="1:1">
      <c r="A248" s="93"/>
    </row>
    <row r="249" spans="1:1">
      <c r="A249" s="93"/>
    </row>
    <row r="250" spans="1:1">
      <c r="A250" s="93"/>
    </row>
    <row r="251" spans="1:1">
      <c r="A251" s="93"/>
    </row>
    <row r="252" spans="1:1">
      <c r="A252" s="93"/>
    </row>
    <row r="253" spans="1:1">
      <c r="A253" s="93"/>
    </row>
    <row r="254" spans="1:1">
      <c r="A254" s="93"/>
    </row>
    <row r="255" spans="1:1">
      <c r="A255" s="93"/>
    </row>
    <row r="256" spans="1:1">
      <c r="A256" s="93"/>
    </row>
    <row r="257" spans="1:1">
      <c r="A257" s="93"/>
    </row>
    <row r="258" spans="1:1">
      <c r="A258" s="93"/>
    </row>
    <row r="259" spans="1:1">
      <c r="A259" s="93"/>
    </row>
    <row r="260" spans="1:1">
      <c r="A260" s="93"/>
    </row>
    <row r="261" spans="1:1">
      <c r="A261" s="93"/>
    </row>
    <row r="262" spans="1:1">
      <c r="A262" s="93"/>
    </row>
    <row r="263" spans="1:1">
      <c r="A263" s="93"/>
    </row>
    <row r="264" spans="1:1">
      <c r="A264" s="93"/>
    </row>
    <row r="265" spans="1:1">
      <c r="A265" s="93"/>
    </row>
    <row r="266" spans="1:1">
      <c r="A266" s="93"/>
    </row>
    <row r="267" spans="1:1">
      <c r="A267" s="93"/>
    </row>
    <row r="268" spans="1:1">
      <c r="A268" s="93"/>
    </row>
    <row r="269" spans="1:1">
      <c r="A269" s="93"/>
    </row>
    <row r="270" spans="1:1">
      <c r="A270" s="93"/>
    </row>
    <row r="271" spans="1:1">
      <c r="A271" s="93"/>
    </row>
    <row r="272" spans="1:1">
      <c r="A272" s="93"/>
    </row>
    <row r="273" spans="1:1">
      <c r="A273" s="93"/>
    </row>
    <row r="274" spans="1:1">
      <c r="A274" s="93"/>
    </row>
    <row r="275" spans="1:1">
      <c r="A275" s="93"/>
    </row>
    <row r="276" spans="1:1">
      <c r="A276" s="93"/>
    </row>
    <row r="277" spans="1:1">
      <c r="A277" s="93"/>
    </row>
    <row r="278" spans="1:1">
      <c r="A278" s="93"/>
    </row>
    <row r="279" spans="1:1">
      <c r="A279" s="93"/>
    </row>
    <row r="280" spans="1:1">
      <c r="A280" s="93"/>
    </row>
    <row r="281" spans="1:1">
      <c r="A281" s="93"/>
    </row>
    <row r="282" spans="1:1">
      <c r="A282" s="93"/>
    </row>
    <row r="283" spans="1:1">
      <c r="A283" s="93"/>
    </row>
    <row r="284" spans="1:1">
      <c r="A284" s="93"/>
    </row>
    <row r="285" spans="1:1">
      <c r="A285" s="93"/>
    </row>
    <row r="286" spans="1:1">
      <c r="A286" s="93"/>
    </row>
    <row r="287" spans="1:1">
      <c r="A287" s="93"/>
    </row>
    <row r="288" spans="1:1">
      <c r="A288" s="93"/>
    </row>
    <row r="289" spans="1:1">
      <c r="A289" s="93"/>
    </row>
    <row r="290" spans="1:1">
      <c r="A290" s="93"/>
    </row>
    <row r="291" spans="1:1">
      <c r="A291" s="93"/>
    </row>
    <row r="292" spans="1:1">
      <c r="A292" s="93"/>
    </row>
    <row r="293" spans="1:1">
      <c r="A293" s="93"/>
    </row>
    <row r="294" spans="1:1">
      <c r="A294" s="93"/>
    </row>
    <row r="295" spans="1:1">
      <c r="A295" s="93"/>
    </row>
    <row r="296" spans="1:1">
      <c r="A296" s="93"/>
    </row>
    <row r="297" spans="1:1">
      <c r="A297" s="93"/>
    </row>
    <row r="298" spans="1:1">
      <c r="A298" s="93"/>
    </row>
    <row r="299" spans="1:1">
      <c r="A299" s="93"/>
    </row>
    <row r="300" spans="1:1">
      <c r="A300" s="93"/>
    </row>
    <row r="301" spans="1:1">
      <c r="A301" s="93"/>
    </row>
    <row r="302" spans="1:1">
      <c r="A302" s="93"/>
    </row>
    <row r="303" spans="1:1">
      <c r="A303" s="93"/>
    </row>
    <row r="304" spans="1:1">
      <c r="A304" s="93"/>
    </row>
    <row r="305" spans="1:1">
      <c r="A305" s="93"/>
    </row>
    <row r="306" spans="1:1">
      <c r="A306" s="93"/>
    </row>
    <row r="307" spans="1:1">
      <c r="A307" s="93"/>
    </row>
    <row r="308" spans="1:1">
      <c r="A308" s="93"/>
    </row>
    <row r="309" spans="1:1">
      <c r="A309" s="93"/>
    </row>
    <row r="310" spans="1:1">
      <c r="A310" s="93"/>
    </row>
    <row r="311" spans="1:1">
      <c r="A311" s="93"/>
    </row>
    <row r="312" spans="1:1">
      <c r="A312" s="93"/>
    </row>
    <row r="313" spans="1:1">
      <c r="A313" s="93"/>
    </row>
    <row r="314" spans="1:1">
      <c r="A314" s="93"/>
    </row>
    <row r="315" spans="1:1">
      <c r="A315" s="93"/>
    </row>
    <row r="316" spans="1:1">
      <c r="A316" s="93"/>
    </row>
    <row r="317" spans="1:1">
      <c r="A317" s="93"/>
    </row>
    <row r="318" spans="1:1">
      <c r="A318" s="93"/>
    </row>
    <row r="319" spans="1:1">
      <c r="A319" s="93"/>
    </row>
    <row r="320" spans="1:1">
      <c r="A320" s="93"/>
    </row>
    <row r="321" spans="1:1">
      <c r="A321" s="93"/>
    </row>
    <row r="322" spans="1:1">
      <c r="A322" s="93"/>
    </row>
    <row r="323" spans="1:1">
      <c r="A323" s="93"/>
    </row>
    <row r="324" spans="1:1">
      <c r="A324" s="93"/>
    </row>
    <row r="325" spans="1:1">
      <c r="A325" s="93"/>
    </row>
    <row r="326" spans="1:1">
      <c r="A326" s="93"/>
    </row>
    <row r="327" spans="1:1">
      <c r="A327" s="93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24" right="0.16" top="0.2" bottom="0.2" header="0.19685039370078741" footer="0.11811023622047245"/>
  <pageSetup paperSize="9" scale="51" orientation="landscape" verticalDpi="300" r:id="rId1"/>
  <headerFooter alignWithMargins="0"/>
  <ignoredErrors>
    <ignoredError sqref="H92 H94 G78:G81 G23:G25 G73:G75 G49:G51 G14:G22 G71 H57:H62 G63:G69 H13:H25 H63:H84 G57:G62 H87:H88 F92:G92 G89:G91 H89:H91 C92:E92 G26:G48 H26:H56 H95:H99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2:G237"/>
  <sheetViews>
    <sheetView view="pageBreakPreview" zoomScale="80" zoomScaleSheetLayoutView="80" workbookViewId="0">
      <selection activeCell="O10" sqref="O10"/>
    </sheetView>
  </sheetViews>
  <sheetFormatPr defaultRowHeight="18.75"/>
  <cols>
    <col min="1" max="1" width="60.28515625" style="69" customWidth="1"/>
    <col min="2" max="2" width="12.5703125" style="70" customWidth="1"/>
    <col min="3" max="3" width="14.85546875" style="70" customWidth="1"/>
    <col min="4" max="4" width="16.140625" style="70" customWidth="1"/>
    <col min="5" max="5" width="16.7109375" style="70" customWidth="1"/>
    <col min="6" max="6" width="16.140625" style="70" customWidth="1"/>
    <col min="7" max="7" width="17.140625" style="70" customWidth="1"/>
    <col min="8" max="16384" width="9.140625" style="69"/>
  </cols>
  <sheetData>
    <row r="2" spans="1:7" ht="33.75" customHeight="1">
      <c r="A2" s="560" t="s">
        <v>224</v>
      </c>
      <c r="B2" s="560"/>
      <c r="C2" s="560"/>
      <c r="D2" s="560"/>
      <c r="E2" s="560"/>
      <c r="F2" s="560"/>
      <c r="G2" s="560"/>
    </row>
    <row r="3" spans="1:7" ht="28.5" customHeight="1">
      <c r="A3" s="72"/>
      <c r="B3" s="73"/>
      <c r="C3" s="73"/>
      <c r="D3" s="72"/>
      <c r="E3" s="72"/>
      <c r="F3" s="72"/>
      <c r="G3" s="73"/>
    </row>
    <row r="4" spans="1:7" ht="60" customHeight="1">
      <c r="A4" s="165" t="s">
        <v>105</v>
      </c>
      <c r="B4" s="166" t="s">
        <v>7</v>
      </c>
      <c r="C4" s="166" t="s">
        <v>233</v>
      </c>
      <c r="D4" s="166" t="s">
        <v>234</v>
      </c>
      <c r="E4" s="166" t="s">
        <v>235</v>
      </c>
      <c r="F4" s="166" t="s">
        <v>206</v>
      </c>
      <c r="G4" s="167" t="s">
        <v>205</v>
      </c>
    </row>
    <row r="5" spans="1:7" ht="23.25" customHeight="1">
      <c r="A5" s="168">
        <v>1</v>
      </c>
      <c r="B5" s="169">
        <v>2</v>
      </c>
      <c r="C5" s="169">
        <v>3</v>
      </c>
      <c r="D5" s="169">
        <v>4</v>
      </c>
      <c r="E5" s="169">
        <v>5</v>
      </c>
      <c r="F5" s="169">
        <v>6</v>
      </c>
      <c r="G5" s="169">
        <v>7</v>
      </c>
    </row>
    <row r="6" spans="1:7" ht="44.25" customHeight="1">
      <c r="A6" s="170" t="s">
        <v>207</v>
      </c>
      <c r="B6" s="169">
        <v>6000</v>
      </c>
      <c r="C6" s="169"/>
      <c r="D6" s="171">
        <f>D7+D10</f>
        <v>0</v>
      </c>
      <c r="E6" s="171">
        <f>E7+E10</f>
        <v>0</v>
      </c>
      <c r="F6" s="171">
        <f>E6-D6</f>
        <v>0</v>
      </c>
      <c r="G6" s="171" t="e">
        <f>(E6/D6)*100</f>
        <v>#DIV/0!</v>
      </c>
    </row>
    <row r="7" spans="1:7" ht="31.5" customHeight="1">
      <c r="A7" s="172" t="s">
        <v>208</v>
      </c>
      <c r="B7" s="173">
        <v>6010</v>
      </c>
      <c r="C7" s="173"/>
      <c r="D7" s="174"/>
      <c r="E7" s="174"/>
      <c r="F7" s="171">
        <f t="shared" ref="F7:F12" si="0">E7-D7</f>
        <v>0</v>
      </c>
      <c r="G7" s="171" t="e">
        <f t="shared" ref="G7:G12" si="1">(E7/D7)*100</f>
        <v>#DIV/0!</v>
      </c>
    </row>
    <row r="8" spans="1:7" ht="21.75" customHeight="1">
      <c r="A8" s="172"/>
      <c r="B8" s="173"/>
      <c r="C8" s="173"/>
      <c r="D8" s="174"/>
      <c r="E8" s="174"/>
      <c r="F8" s="171">
        <f t="shared" si="0"/>
        <v>0</v>
      </c>
      <c r="G8" s="171" t="e">
        <f t="shared" si="1"/>
        <v>#DIV/0!</v>
      </c>
    </row>
    <row r="9" spans="1:7" ht="23.25" customHeight="1">
      <c r="A9" s="175"/>
      <c r="B9" s="169"/>
      <c r="C9" s="169"/>
      <c r="D9" s="171"/>
      <c r="E9" s="171"/>
      <c r="F9" s="171">
        <f t="shared" si="0"/>
        <v>0</v>
      </c>
      <c r="G9" s="171" t="e">
        <f t="shared" si="1"/>
        <v>#DIV/0!</v>
      </c>
    </row>
    <row r="10" spans="1:7" s="76" customFormat="1" ht="26.25" customHeight="1">
      <c r="A10" s="176" t="s">
        <v>209</v>
      </c>
      <c r="B10" s="177">
        <v>6020</v>
      </c>
      <c r="C10" s="177"/>
      <c r="D10" s="174"/>
      <c r="E10" s="174"/>
      <c r="F10" s="171">
        <f t="shared" si="0"/>
        <v>0</v>
      </c>
      <c r="G10" s="171" t="e">
        <f t="shared" si="1"/>
        <v>#DIV/0!</v>
      </c>
    </row>
    <row r="11" spans="1:7" ht="23.25" customHeight="1">
      <c r="A11" s="175"/>
      <c r="B11" s="169"/>
      <c r="C11" s="169"/>
      <c r="D11" s="171"/>
      <c r="E11" s="171"/>
      <c r="F11" s="171">
        <f t="shared" si="0"/>
        <v>0</v>
      </c>
      <c r="G11" s="171" t="e">
        <f t="shared" si="1"/>
        <v>#DIV/0!</v>
      </c>
    </row>
    <row r="12" spans="1:7" ht="24" customHeight="1">
      <c r="A12" s="175"/>
      <c r="B12" s="169"/>
      <c r="C12" s="169"/>
      <c r="D12" s="171"/>
      <c r="E12" s="171"/>
      <c r="F12" s="171">
        <f t="shared" si="0"/>
        <v>0</v>
      </c>
      <c r="G12" s="171" t="e">
        <f t="shared" si="1"/>
        <v>#DIV/0!</v>
      </c>
    </row>
    <row r="13" spans="1:7">
      <c r="A13" s="116"/>
      <c r="B13" s="117"/>
      <c r="C13" s="117"/>
      <c r="D13" s="118"/>
      <c r="E13" s="119"/>
      <c r="F13" s="119"/>
      <c r="G13" s="119"/>
    </row>
    <row r="14" spans="1:7" ht="26.25" customHeight="1">
      <c r="A14" s="104" t="s">
        <v>185</v>
      </c>
      <c r="B14" s="105"/>
      <c r="C14" s="105"/>
      <c r="D14" s="178" t="s">
        <v>57</v>
      </c>
      <c r="E14" s="120"/>
      <c r="F14" s="559" t="s">
        <v>197</v>
      </c>
      <c r="G14" s="559"/>
    </row>
    <row r="15" spans="1:7">
      <c r="A15" s="88" t="s">
        <v>187</v>
      </c>
      <c r="B15" s="89"/>
      <c r="C15" s="89"/>
      <c r="D15" s="88" t="s">
        <v>192</v>
      </c>
      <c r="E15" s="88"/>
      <c r="F15" s="532" t="s">
        <v>119</v>
      </c>
      <c r="G15" s="532"/>
    </row>
    <row r="16" spans="1:7">
      <c r="A16" s="116"/>
      <c r="B16" s="117"/>
      <c r="C16" s="117"/>
      <c r="D16" s="118"/>
      <c r="E16" s="119"/>
      <c r="F16" s="119"/>
      <c r="G16" s="119"/>
    </row>
    <row r="17" spans="1:7">
      <c r="A17" s="116"/>
      <c r="B17" s="117"/>
      <c r="C17" s="117"/>
      <c r="D17" s="118"/>
      <c r="E17" s="119"/>
      <c r="F17" s="119"/>
      <c r="G17" s="119"/>
    </row>
    <row r="18" spans="1:7">
      <c r="A18" s="116"/>
      <c r="B18" s="117"/>
      <c r="C18" s="117"/>
      <c r="D18" s="118"/>
      <c r="E18" s="119"/>
      <c r="F18" s="119"/>
      <c r="G18" s="119"/>
    </row>
    <row r="19" spans="1:7">
      <c r="A19" s="116"/>
      <c r="B19" s="117"/>
      <c r="C19" s="117"/>
      <c r="D19" s="118"/>
      <c r="E19" s="119"/>
      <c r="F19" s="119"/>
      <c r="G19" s="119"/>
    </row>
    <row r="20" spans="1:7">
      <c r="A20" s="116"/>
      <c r="B20" s="117"/>
      <c r="C20" s="117"/>
      <c r="D20" s="118"/>
      <c r="E20" s="119"/>
      <c r="F20" s="119"/>
      <c r="G20" s="119"/>
    </row>
    <row r="21" spans="1:7">
      <c r="A21" s="116"/>
      <c r="B21" s="117"/>
      <c r="C21" s="117"/>
      <c r="D21" s="118"/>
      <c r="E21" s="119"/>
      <c r="F21" s="119"/>
      <c r="G21" s="119"/>
    </row>
    <row r="22" spans="1:7">
      <c r="A22" s="116"/>
      <c r="B22" s="117"/>
      <c r="C22" s="117"/>
      <c r="D22" s="118"/>
      <c r="E22" s="119"/>
      <c r="F22" s="119"/>
      <c r="G22" s="119"/>
    </row>
    <row r="23" spans="1:7">
      <c r="A23" s="116"/>
      <c r="B23" s="117"/>
      <c r="C23" s="117"/>
      <c r="D23" s="118"/>
      <c r="E23" s="119"/>
      <c r="F23" s="119"/>
      <c r="G23" s="119"/>
    </row>
    <row r="24" spans="1:7">
      <c r="A24" s="116"/>
      <c r="B24" s="117"/>
      <c r="C24" s="117"/>
      <c r="D24" s="118"/>
      <c r="E24" s="119"/>
      <c r="F24" s="119"/>
      <c r="G24" s="119"/>
    </row>
    <row r="25" spans="1:7">
      <c r="A25" s="116"/>
      <c r="B25" s="117"/>
      <c r="C25" s="117"/>
      <c r="D25" s="118"/>
      <c r="E25" s="119"/>
      <c r="F25" s="119"/>
      <c r="G25" s="119"/>
    </row>
    <row r="26" spans="1:7">
      <c r="A26" s="116"/>
      <c r="B26" s="117"/>
      <c r="C26" s="117"/>
      <c r="D26" s="118"/>
      <c r="E26" s="119"/>
      <c r="F26" s="119"/>
      <c r="G26" s="119"/>
    </row>
    <row r="27" spans="1:7">
      <c r="A27" s="116"/>
      <c r="B27" s="117"/>
      <c r="C27" s="117"/>
      <c r="D27" s="118"/>
      <c r="E27" s="119"/>
      <c r="F27" s="119"/>
      <c r="G27" s="119"/>
    </row>
    <row r="28" spans="1:7">
      <c r="A28" s="116"/>
      <c r="B28" s="117"/>
      <c r="C28" s="117"/>
      <c r="D28" s="118"/>
      <c r="E28" s="119"/>
      <c r="F28" s="119"/>
      <c r="G28" s="119"/>
    </row>
    <row r="29" spans="1:7">
      <c r="A29" s="116"/>
      <c r="B29" s="117"/>
      <c r="C29" s="117"/>
      <c r="D29" s="118"/>
      <c r="E29" s="119"/>
      <c r="F29" s="119"/>
      <c r="G29" s="119"/>
    </row>
    <row r="30" spans="1:7">
      <c r="A30" s="116"/>
      <c r="B30" s="117"/>
      <c r="C30" s="117"/>
      <c r="D30" s="118"/>
      <c r="E30" s="119"/>
      <c r="F30" s="119"/>
      <c r="G30" s="119"/>
    </row>
    <row r="31" spans="1:7">
      <c r="A31" s="116"/>
      <c r="B31" s="117"/>
      <c r="C31" s="117"/>
      <c r="D31" s="118"/>
      <c r="E31" s="119"/>
      <c r="F31" s="119"/>
      <c r="G31" s="119"/>
    </row>
    <row r="32" spans="1:7">
      <c r="A32" s="116"/>
      <c r="B32" s="117"/>
      <c r="C32" s="117"/>
      <c r="D32" s="118"/>
      <c r="E32" s="119"/>
      <c r="F32" s="119"/>
      <c r="G32" s="119"/>
    </row>
    <row r="33" spans="1:7">
      <c r="A33" s="116"/>
      <c r="B33" s="117"/>
      <c r="C33" s="117"/>
      <c r="D33" s="118"/>
      <c r="E33" s="119"/>
      <c r="F33" s="119"/>
      <c r="G33" s="119"/>
    </row>
    <row r="34" spans="1:7">
      <c r="A34" s="116"/>
      <c r="B34" s="117"/>
      <c r="C34" s="117"/>
      <c r="D34" s="118"/>
      <c r="E34" s="119"/>
      <c r="F34" s="119"/>
      <c r="G34" s="119"/>
    </row>
    <row r="35" spans="1:7">
      <c r="A35" s="116"/>
      <c r="B35" s="117"/>
      <c r="C35" s="117"/>
      <c r="D35" s="118"/>
      <c r="E35" s="119"/>
      <c r="F35" s="119"/>
      <c r="G35" s="119"/>
    </row>
    <row r="36" spans="1:7">
      <c r="A36" s="116"/>
      <c r="B36" s="117"/>
      <c r="C36" s="117"/>
      <c r="D36" s="118"/>
      <c r="E36" s="119"/>
      <c r="F36" s="119"/>
      <c r="G36" s="119"/>
    </row>
    <row r="37" spans="1:7">
      <c r="A37" s="116"/>
      <c r="B37" s="117"/>
      <c r="C37" s="117"/>
      <c r="D37" s="118"/>
      <c r="E37" s="119"/>
      <c r="F37" s="119"/>
      <c r="G37" s="119"/>
    </row>
    <row r="38" spans="1:7">
      <c r="A38" s="116"/>
      <c r="B38" s="117"/>
      <c r="C38" s="117"/>
      <c r="D38" s="118"/>
      <c r="E38" s="119"/>
      <c r="F38" s="119"/>
      <c r="G38" s="119"/>
    </row>
    <row r="39" spans="1:7">
      <c r="A39" s="116"/>
      <c r="B39" s="117"/>
      <c r="C39" s="117"/>
      <c r="D39" s="118"/>
      <c r="E39" s="119"/>
      <c r="F39" s="119"/>
      <c r="G39" s="119"/>
    </row>
    <row r="40" spans="1:7">
      <c r="A40" s="116"/>
      <c r="B40" s="117"/>
      <c r="C40" s="117"/>
      <c r="D40" s="118"/>
      <c r="E40" s="119"/>
      <c r="F40" s="119"/>
      <c r="G40" s="119"/>
    </row>
    <row r="41" spans="1:7">
      <c r="A41" s="116"/>
      <c r="B41" s="117"/>
      <c r="C41" s="117"/>
      <c r="D41" s="118"/>
      <c r="E41" s="119"/>
      <c r="F41" s="119"/>
      <c r="G41" s="119"/>
    </row>
    <row r="42" spans="1:7">
      <c r="A42" s="116"/>
      <c r="B42" s="117"/>
      <c r="C42" s="117"/>
      <c r="D42" s="118"/>
      <c r="E42" s="119"/>
      <c r="F42" s="119"/>
      <c r="G42" s="119"/>
    </row>
    <row r="43" spans="1:7">
      <c r="A43" s="116"/>
      <c r="B43" s="117"/>
      <c r="C43" s="117"/>
      <c r="D43" s="118"/>
      <c r="E43" s="119"/>
      <c r="F43" s="119"/>
      <c r="G43" s="119"/>
    </row>
    <row r="44" spans="1:7">
      <c r="A44" s="116"/>
      <c r="B44" s="117"/>
      <c r="C44" s="117"/>
      <c r="D44" s="118"/>
      <c r="E44" s="119"/>
      <c r="F44" s="119"/>
      <c r="G44" s="119"/>
    </row>
    <row r="45" spans="1:7">
      <c r="A45" s="116"/>
      <c r="B45" s="117"/>
      <c r="C45" s="117"/>
      <c r="D45" s="118"/>
      <c r="E45" s="119"/>
      <c r="F45" s="119"/>
      <c r="G45" s="119"/>
    </row>
    <row r="46" spans="1:7">
      <c r="A46" s="116"/>
      <c r="B46" s="117"/>
      <c r="C46" s="117"/>
      <c r="D46" s="118"/>
      <c r="E46" s="119"/>
      <c r="F46" s="119"/>
      <c r="G46" s="119"/>
    </row>
    <row r="47" spans="1:7">
      <c r="A47" s="116"/>
      <c r="D47" s="121"/>
      <c r="E47" s="122"/>
      <c r="F47" s="122"/>
      <c r="G47" s="122"/>
    </row>
    <row r="48" spans="1:7">
      <c r="A48" s="92"/>
      <c r="D48" s="121"/>
      <c r="E48" s="122"/>
      <c r="F48" s="122"/>
      <c r="G48" s="122"/>
    </row>
    <row r="49" spans="1:7">
      <c r="A49" s="92"/>
      <c r="D49" s="121"/>
      <c r="E49" s="122"/>
      <c r="F49" s="122"/>
      <c r="G49" s="122"/>
    </row>
    <row r="50" spans="1:7">
      <c r="A50" s="92"/>
      <c r="D50" s="121"/>
      <c r="E50" s="122"/>
      <c r="F50" s="122"/>
      <c r="G50" s="122"/>
    </row>
    <row r="51" spans="1:7">
      <c r="A51" s="92"/>
      <c r="D51" s="121"/>
      <c r="E51" s="122"/>
      <c r="F51" s="122"/>
      <c r="G51" s="122"/>
    </row>
    <row r="52" spans="1:7">
      <c r="A52" s="92"/>
      <c r="D52" s="121"/>
      <c r="E52" s="122"/>
      <c r="F52" s="122"/>
      <c r="G52" s="122"/>
    </row>
    <row r="53" spans="1:7">
      <c r="A53" s="92"/>
      <c r="D53" s="121"/>
      <c r="E53" s="122"/>
      <c r="F53" s="122"/>
      <c r="G53" s="122"/>
    </row>
    <row r="54" spans="1:7">
      <c r="A54" s="92"/>
      <c r="D54" s="121"/>
      <c r="E54" s="122"/>
      <c r="F54" s="122"/>
      <c r="G54" s="122"/>
    </row>
    <row r="55" spans="1:7">
      <c r="A55" s="92"/>
      <c r="D55" s="121"/>
      <c r="E55" s="122"/>
      <c r="F55" s="122"/>
      <c r="G55" s="122"/>
    </row>
    <row r="56" spans="1:7">
      <c r="A56" s="92"/>
      <c r="D56" s="121"/>
      <c r="E56" s="122"/>
      <c r="F56" s="122"/>
      <c r="G56" s="122"/>
    </row>
    <row r="57" spans="1:7">
      <c r="A57" s="92"/>
      <c r="D57" s="121"/>
      <c r="E57" s="122"/>
      <c r="F57" s="122"/>
      <c r="G57" s="122"/>
    </row>
    <row r="58" spans="1:7">
      <c r="A58" s="92"/>
      <c r="D58" s="121"/>
      <c r="E58" s="122"/>
      <c r="F58" s="122"/>
      <c r="G58" s="122"/>
    </row>
    <row r="59" spans="1:7">
      <c r="A59" s="92"/>
      <c r="D59" s="121"/>
      <c r="E59" s="122"/>
      <c r="F59" s="122"/>
      <c r="G59" s="122"/>
    </row>
    <row r="60" spans="1:7">
      <c r="A60" s="92"/>
      <c r="D60" s="121"/>
      <c r="E60" s="122"/>
      <c r="F60" s="122"/>
      <c r="G60" s="122"/>
    </row>
    <row r="61" spans="1:7">
      <c r="A61" s="92"/>
      <c r="D61" s="121"/>
      <c r="E61" s="122"/>
      <c r="F61" s="122"/>
      <c r="G61" s="122"/>
    </row>
    <row r="62" spans="1:7">
      <c r="A62" s="92"/>
      <c r="D62" s="121"/>
      <c r="E62" s="122"/>
      <c r="F62" s="122"/>
      <c r="G62" s="122"/>
    </row>
    <row r="63" spans="1:7">
      <c r="A63" s="92"/>
      <c r="D63" s="121"/>
      <c r="E63" s="122"/>
      <c r="F63" s="122"/>
      <c r="G63" s="122"/>
    </row>
    <row r="64" spans="1:7">
      <c r="A64" s="92"/>
      <c r="D64" s="121"/>
      <c r="E64" s="122"/>
      <c r="F64" s="122"/>
      <c r="G64" s="122"/>
    </row>
    <row r="65" spans="1:7">
      <c r="A65" s="92"/>
      <c r="D65" s="121"/>
      <c r="E65" s="122"/>
      <c r="F65" s="122"/>
      <c r="G65" s="122"/>
    </row>
    <row r="66" spans="1:7">
      <c r="A66" s="92"/>
      <c r="D66" s="121"/>
      <c r="E66" s="122"/>
      <c r="F66" s="122"/>
      <c r="G66" s="122"/>
    </row>
    <row r="67" spans="1:7">
      <c r="A67" s="92"/>
      <c r="D67" s="121"/>
      <c r="E67" s="122"/>
      <c r="F67" s="122"/>
      <c r="G67" s="122"/>
    </row>
    <row r="68" spans="1:7">
      <c r="A68" s="92"/>
      <c r="D68" s="121"/>
      <c r="E68" s="122"/>
      <c r="F68" s="122"/>
      <c r="G68" s="122"/>
    </row>
    <row r="69" spans="1:7">
      <c r="A69" s="92"/>
      <c r="D69" s="121"/>
      <c r="E69" s="122"/>
      <c r="F69" s="122"/>
      <c r="G69" s="122"/>
    </row>
    <row r="70" spans="1:7">
      <c r="A70" s="92"/>
    </row>
    <row r="71" spans="1:7">
      <c r="A71" s="93"/>
    </row>
    <row r="72" spans="1:7">
      <c r="A72" s="93"/>
    </row>
    <row r="73" spans="1:7">
      <c r="A73" s="93"/>
    </row>
    <row r="74" spans="1:7">
      <c r="A74" s="93"/>
    </row>
    <row r="75" spans="1:7">
      <c r="A75" s="93"/>
    </row>
    <row r="76" spans="1:7">
      <c r="A76" s="93"/>
    </row>
    <row r="77" spans="1:7">
      <c r="A77" s="93"/>
    </row>
    <row r="78" spans="1:7">
      <c r="A78" s="93"/>
    </row>
    <row r="79" spans="1:7">
      <c r="A79" s="93"/>
    </row>
    <row r="80" spans="1:7">
      <c r="A80" s="93"/>
    </row>
    <row r="81" spans="1:1">
      <c r="A81" s="93"/>
    </row>
    <row r="82" spans="1:1">
      <c r="A82" s="93"/>
    </row>
    <row r="83" spans="1:1">
      <c r="A83" s="93"/>
    </row>
    <row r="84" spans="1:1">
      <c r="A84" s="93"/>
    </row>
    <row r="85" spans="1:1">
      <c r="A85" s="93"/>
    </row>
    <row r="86" spans="1:1">
      <c r="A86" s="93"/>
    </row>
    <row r="87" spans="1:1">
      <c r="A87" s="93"/>
    </row>
    <row r="88" spans="1:1">
      <c r="A88" s="93"/>
    </row>
    <row r="89" spans="1:1">
      <c r="A89" s="93"/>
    </row>
    <row r="90" spans="1:1">
      <c r="A90" s="93"/>
    </row>
    <row r="91" spans="1:1">
      <c r="A91" s="93"/>
    </row>
    <row r="92" spans="1:1">
      <c r="A92" s="93"/>
    </row>
    <row r="93" spans="1:1">
      <c r="A93" s="93"/>
    </row>
    <row r="94" spans="1:1">
      <c r="A94" s="93"/>
    </row>
    <row r="95" spans="1:1">
      <c r="A95" s="93"/>
    </row>
    <row r="96" spans="1:1">
      <c r="A96" s="93"/>
    </row>
    <row r="97" spans="1:1">
      <c r="A97" s="93"/>
    </row>
    <row r="98" spans="1:1">
      <c r="A98" s="93"/>
    </row>
    <row r="99" spans="1:1">
      <c r="A99" s="93"/>
    </row>
    <row r="100" spans="1:1">
      <c r="A100" s="93"/>
    </row>
    <row r="101" spans="1:1">
      <c r="A101" s="93"/>
    </row>
    <row r="102" spans="1:1">
      <c r="A102" s="93"/>
    </row>
    <row r="103" spans="1:1">
      <c r="A103" s="93"/>
    </row>
    <row r="104" spans="1:1">
      <c r="A104" s="93"/>
    </row>
    <row r="105" spans="1:1">
      <c r="A105" s="93"/>
    </row>
    <row r="106" spans="1:1">
      <c r="A106" s="93"/>
    </row>
    <row r="107" spans="1:1">
      <c r="A107" s="93"/>
    </row>
    <row r="108" spans="1:1">
      <c r="A108" s="93"/>
    </row>
    <row r="109" spans="1:1">
      <c r="A109" s="93"/>
    </row>
    <row r="110" spans="1:1">
      <c r="A110" s="93"/>
    </row>
    <row r="111" spans="1:1">
      <c r="A111" s="93"/>
    </row>
    <row r="112" spans="1:1">
      <c r="A112" s="93"/>
    </row>
    <row r="113" spans="1:1">
      <c r="A113" s="93"/>
    </row>
    <row r="114" spans="1:1">
      <c r="A114" s="93"/>
    </row>
    <row r="115" spans="1:1">
      <c r="A115" s="93"/>
    </row>
    <row r="116" spans="1:1">
      <c r="A116" s="93"/>
    </row>
    <row r="117" spans="1:1">
      <c r="A117" s="93"/>
    </row>
    <row r="118" spans="1:1">
      <c r="A118" s="93"/>
    </row>
    <row r="119" spans="1:1">
      <c r="A119" s="93"/>
    </row>
    <row r="120" spans="1:1">
      <c r="A120" s="93"/>
    </row>
    <row r="121" spans="1:1">
      <c r="A121" s="93"/>
    </row>
    <row r="122" spans="1:1">
      <c r="A122" s="93"/>
    </row>
    <row r="123" spans="1:1">
      <c r="A123" s="93"/>
    </row>
    <row r="124" spans="1:1">
      <c r="A124" s="93"/>
    </row>
    <row r="125" spans="1:1">
      <c r="A125" s="93"/>
    </row>
    <row r="126" spans="1:1">
      <c r="A126" s="93"/>
    </row>
    <row r="127" spans="1:1">
      <c r="A127" s="93"/>
    </row>
    <row r="128" spans="1:1">
      <c r="A128" s="93"/>
    </row>
    <row r="129" spans="1:1">
      <c r="A129" s="93"/>
    </row>
    <row r="130" spans="1:1">
      <c r="A130" s="93"/>
    </row>
    <row r="131" spans="1:1">
      <c r="A131" s="93"/>
    </row>
    <row r="132" spans="1:1">
      <c r="A132" s="93"/>
    </row>
    <row r="133" spans="1:1">
      <c r="A133" s="93"/>
    </row>
    <row r="134" spans="1:1">
      <c r="A134" s="93"/>
    </row>
    <row r="135" spans="1:1">
      <c r="A135" s="93"/>
    </row>
    <row r="136" spans="1:1">
      <c r="A136" s="93"/>
    </row>
    <row r="137" spans="1:1">
      <c r="A137" s="93"/>
    </row>
    <row r="138" spans="1:1">
      <c r="A138" s="93"/>
    </row>
    <row r="139" spans="1:1">
      <c r="A139" s="93"/>
    </row>
    <row r="140" spans="1:1">
      <c r="A140" s="93"/>
    </row>
    <row r="141" spans="1:1">
      <c r="A141" s="93"/>
    </row>
    <row r="142" spans="1:1">
      <c r="A142" s="93"/>
    </row>
    <row r="143" spans="1:1">
      <c r="A143" s="93"/>
    </row>
    <row r="144" spans="1:1">
      <c r="A144" s="93"/>
    </row>
    <row r="145" spans="1:1">
      <c r="A145" s="93"/>
    </row>
    <row r="146" spans="1:1">
      <c r="A146" s="93"/>
    </row>
    <row r="147" spans="1:1">
      <c r="A147" s="93"/>
    </row>
    <row r="148" spans="1:1">
      <c r="A148" s="93"/>
    </row>
    <row r="149" spans="1:1">
      <c r="A149" s="93"/>
    </row>
    <row r="150" spans="1:1">
      <c r="A150" s="93"/>
    </row>
    <row r="151" spans="1:1">
      <c r="A151" s="93"/>
    </row>
    <row r="152" spans="1:1">
      <c r="A152" s="93"/>
    </row>
    <row r="153" spans="1:1">
      <c r="A153" s="93"/>
    </row>
    <row r="154" spans="1:1">
      <c r="A154" s="93"/>
    </row>
    <row r="155" spans="1:1">
      <c r="A155" s="93"/>
    </row>
    <row r="156" spans="1:1">
      <c r="A156" s="93"/>
    </row>
    <row r="157" spans="1:1">
      <c r="A157" s="93"/>
    </row>
    <row r="158" spans="1:1">
      <c r="A158" s="93"/>
    </row>
    <row r="159" spans="1:1">
      <c r="A159" s="93"/>
    </row>
    <row r="160" spans="1:1">
      <c r="A160" s="93"/>
    </row>
    <row r="161" spans="1:1">
      <c r="A161" s="93"/>
    </row>
    <row r="162" spans="1:1">
      <c r="A162" s="93"/>
    </row>
    <row r="163" spans="1:1">
      <c r="A163" s="93"/>
    </row>
    <row r="164" spans="1:1">
      <c r="A164" s="93"/>
    </row>
    <row r="165" spans="1:1">
      <c r="A165" s="93"/>
    </row>
    <row r="166" spans="1:1">
      <c r="A166" s="93"/>
    </row>
    <row r="167" spans="1:1">
      <c r="A167" s="93"/>
    </row>
    <row r="168" spans="1:1">
      <c r="A168" s="93"/>
    </row>
    <row r="169" spans="1:1">
      <c r="A169" s="93"/>
    </row>
    <row r="170" spans="1:1">
      <c r="A170" s="93"/>
    </row>
    <row r="171" spans="1:1">
      <c r="A171" s="93"/>
    </row>
    <row r="172" spans="1:1">
      <c r="A172" s="93"/>
    </row>
    <row r="173" spans="1:1">
      <c r="A173" s="93"/>
    </row>
    <row r="174" spans="1:1">
      <c r="A174" s="93"/>
    </row>
    <row r="175" spans="1:1">
      <c r="A175" s="93"/>
    </row>
    <row r="176" spans="1:1">
      <c r="A176" s="93"/>
    </row>
    <row r="177" spans="1:1">
      <c r="A177" s="93"/>
    </row>
    <row r="178" spans="1:1">
      <c r="A178" s="93"/>
    </row>
    <row r="179" spans="1:1">
      <c r="A179" s="93"/>
    </row>
    <row r="180" spans="1:1">
      <c r="A180" s="93"/>
    </row>
    <row r="181" spans="1:1">
      <c r="A181" s="93"/>
    </row>
    <row r="182" spans="1:1">
      <c r="A182" s="93"/>
    </row>
    <row r="183" spans="1:1">
      <c r="A183" s="93"/>
    </row>
    <row r="184" spans="1:1">
      <c r="A184" s="93"/>
    </row>
    <row r="185" spans="1:1">
      <c r="A185" s="93"/>
    </row>
    <row r="186" spans="1:1">
      <c r="A186" s="93"/>
    </row>
    <row r="187" spans="1:1">
      <c r="A187" s="93"/>
    </row>
    <row r="188" spans="1:1">
      <c r="A188" s="93"/>
    </row>
    <row r="189" spans="1:1">
      <c r="A189" s="93"/>
    </row>
    <row r="190" spans="1:1">
      <c r="A190" s="93"/>
    </row>
    <row r="191" spans="1:1">
      <c r="A191" s="93"/>
    </row>
    <row r="192" spans="1:1">
      <c r="A192" s="93"/>
    </row>
    <row r="193" spans="1:1">
      <c r="A193" s="93"/>
    </row>
    <row r="194" spans="1:1">
      <c r="A194" s="93"/>
    </row>
    <row r="195" spans="1:1">
      <c r="A195" s="93"/>
    </row>
    <row r="196" spans="1:1">
      <c r="A196" s="93"/>
    </row>
    <row r="197" spans="1:1">
      <c r="A197" s="93"/>
    </row>
    <row r="198" spans="1:1">
      <c r="A198" s="93"/>
    </row>
    <row r="199" spans="1:1">
      <c r="A199" s="93"/>
    </row>
    <row r="200" spans="1:1">
      <c r="A200" s="93"/>
    </row>
    <row r="201" spans="1:1">
      <c r="A201" s="93"/>
    </row>
    <row r="202" spans="1:1">
      <c r="A202" s="93"/>
    </row>
    <row r="203" spans="1:1">
      <c r="A203" s="93"/>
    </row>
    <row r="204" spans="1:1">
      <c r="A204" s="93"/>
    </row>
    <row r="205" spans="1:1">
      <c r="A205" s="93"/>
    </row>
    <row r="206" spans="1:1">
      <c r="A206" s="93"/>
    </row>
    <row r="207" spans="1:1">
      <c r="A207" s="93"/>
    </row>
    <row r="208" spans="1:1">
      <c r="A208" s="93"/>
    </row>
    <row r="209" spans="1:1">
      <c r="A209" s="93"/>
    </row>
    <row r="210" spans="1:1">
      <c r="A210" s="93"/>
    </row>
    <row r="211" spans="1:1">
      <c r="A211" s="93"/>
    </row>
    <row r="212" spans="1:1">
      <c r="A212" s="93"/>
    </row>
    <row r="213" spans="1:1">
      <c r="A213" s="93"/>
    </row>
    <row r="214" spans="1:1">
      <c r="A214" s="93"/>
    </row>
    <row r="215" spans="1:1">
      <c r="A215" s="93"/>
    </row>
    <row r="216" spans="1:1">
      <c r="A216" s="93"/>
    </row>
    <row r="217" spans="1:1">
      <c r="A217" s="93"/>
    </row>
    <row r="218" spans="1:1">
      <c r="A218" s="93"/>
    </row>
    <row r="219" spans="1:1">
      <c r="A219" s="93"/>
    </row>
    <row r="220" spans="1:1">
      <c r="A220" s="93"/>
    </row>
    <row r="221" spans="1:1">
      <c r="A221" s="93"/>
    </row>
    <row r="222" spans="1:1">
      <c r="A222" s="93"/>
    </row>
    <row r="223" spans="1:1">
      <c r="A223" s="93"/>
    </row>
    <row r="224" spans="1:1">
      <c r="A224" s="93"/>
    </row>
    <row r="225" spans="1:1">
      <c r="A225" s="93"/>
    </row>
    <row r="226" spans="1:1">
      <c r="A226" s="93"/>
    </row>
    <row r="227" spans="1:1">
      <c r="A227" s="93"/>
    </row>
    <row r="228" spans="1:1">
      <c r="A228" s="93"/>
    </row>
    <row r="229" spans="1:1">
      <c r="A229" s="93"/>
    </row>
    <row r="230" spans="1:1">
      <c r="A230" s="93"/>
    </row>
    <row r="231" spans="1:1">
      <c r="A231" s="93"/>
    </row>
    <row r="232" spans="1:1">
      <c r="A232" s="93"/>
    </row>
    <row r="233" spans="1:1">
      <c r="A233" s="93"/>
    </row>
    <row r="234" spans="1:1">
      <c r="A234" s="93"/>
    </row>
    <row r="235" spans="1:1">
      <c r="A235" s="93"/>
    </row>
    <row r="236" spans="1:1">
      <c r="A236" s="93"/>
    </row>
    <row r="237" spans="1:1">
      <c r="A237" s="93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2:H285"/>
  <sheetViews>
    <sheetView view="pageBreakPreview" zoomScale="60" workbookViewId="0">
      <selection activeCell="S11" sqref="S11"/>
    </sheetView>
  </sheetViews>
  <sheetFormatPr defaultRowHeight="18.75"/>
  <cols>
    <col min="1" max="1" width="58.7109375" style="2" customWidth="1"/>
    <col min="2" max="2" width="11.140625" style="266" customWidth="1"/>
    <col min="3" max="3" width="13.85546875" style="266" customWidth="1"/>
    <col min="4" max="4" width="15.140625" style="266" customWidth="1"/>
    <col min="5" max="5" width="15.28515625" style="266" customWidth="1"/>
    <col min="6" max="6" width="17" style="266" customWidth="1"/>
    <col min="7" max="7" width="16.5703125" style="266" customWidth="1"/>
    <col min="8" max="8" width="5.28515625" style="2" customWidth="1"/>
    <col min="9" max="16384" width="9.140625" style="2"/>
  </cols>
  <sheetData>
    <row r="2" spans="1:7">
      <c r="A2" s="400" t="s">
        <v>221</v>
      </c>
      <c r="B2" s="400"/>
      <c r="C2" s="400"/>
      <c r="D2" s="400"/>
      <c r="E2" s="400"/>
      <c r="F2" s="400"/>
      <c r="G2" s="400"/>
    </row>
    <row r="3" spans="1:7">
      <c r="A3" s="15"/>
      <c r="B3" s="238"/>
      <c r="C3" s="238"/>
      <c r="D3" s="239"/>
      <c r="E3" s="239"/>
      <c r="F3" s="239"/>
      <c r="G3" s="238"/>
    </row>
    <row r="4" spans="1:7" ht="73.5" customHeight="1">
      <c r="A4" s="44" t="s">
        <v>105</v>
      </c>
      <c r="B4" s="240" t="s">
        <v>7</v>
      </c>
      <c r="C4" s="365" t="s">
        <v>322</v>
      </c>
      <c r="D4" s="365" t="s">
        <v>323</v>
      </c>
      <c r="E4" s="365" t="s">
        <v>324</v>
      </c>
      <c r="F4" s="240" t="s">
        <v>206</v>
      </c>
      <c r="G4" s="241" t="s">
        <v>225</v>
      </c>
    </row>
    <row r="5" spans="1:7" ht="23.25" customHeight="1">
      <c r="A5" s="27">
        <v>1</v>
      </c>
      <c r="B5" s="242">
        <v>2</v>
      </c>
      <c r="C5" s="366">
        <v>3</v>
      </c>
      <c r="D5" s="366">
        <v>4</v>
      </c>
      <c r="E5" s="366">
        <v>5</v>
      </c>
      <c r="F5" s="242">
        <v>6</v>
      </c>
      <c r="G5" s="242">
        <v>7</v>
      </c>
    </row>
    <row r="6" spans="1:7" ht="63.75" customHeight="1">
      <c r="A6" s="50" t="s">
        <v>201</v>
      </c>
      <c r="B6" s="243">
        <v>1018</v>
      </c>
      <c r="C6" s="244">
        <f>SUM(C7:C24)</f>
        <v>-629</v>
      </c>
      <c r="D6" s="244">
        <f>SUM(D7:D24)</f>
        <v>-572</v>
      </c>
      <c r="E6" s="244">
        <f>SUM(E7:E24)</f>
        <v>-628</v>
      </c>
      <c r="F6" s="245">
        <f>E6-D6</f>
        <v>-56</v>
      </c>
      <c r="G6" s="245">
        <f>(E6/D6)*100</f>
        <v>109.79020979020979</v>
      </c>
    </row>
    <row r="7" spans="1:7" ht="22.5" customHeight="1">
      <c r="A7" s="185" t="s">
        <v>249</v>
      </c>
      <c r="B7" s="243"/>
      <c r="C7" s="246">
        <v>0</v>
      </c>
      <c r="D7" s="246">
        <v>-2</v>
      </c>
      <c r="E7" s="246">
        <v>0</v>
      </c>
      <c r="F7" s="247">
        <f t="shared" ref="F7:F24" si="0">E7-D7</f>
        <v>2</v>
      </c>
      <c r="G7" s="247">
        <f t="shared" ref="G7:G23" si="1">(E7/D7)*100</f>
        <v>0</v>
      </c>
    </row>
    <row r="8" spans="1:7" ht="22.5" customHeight="1">
      <c r="A8" s="186" t="s">
        <v>17</v>
      </c>
      <c r="B8" s="243"/>
      <c r="C8" s="246">
        <v>-1</v>
      </c>
      <c r="D8" s="246">
        <v>-8</v>
      </c>
      <c r="E8" s="246">
        <v>-6</v>
      </c>
      <c r="F8" s="247">
        <f t="shared" si="0"/>
        <v>2</v>
      </c>
      <c r="G8" s="247">
        <f t="shared" si="1"/>
        <v>75</v>
      </c>
    </row>
    <row r="9" spans="1:7" ht="22.5" customHeight="1">
      <c r="A9" s="186" t="s">
        <v>250</v>
      </c>
      <c r="B9" s="243"/>
      <c r="C9" s="246">
        <v>-17</v>
      </c>
      <c r="D9" s="246">
        <v>-20</v>
      </c>
      <c r="E9" s="246">
        <v>-18</v>
      </c>
      <c r="F9" s="247">
        <f t="shared" si="0"/>
        <v>2</v>
      </c>
      <c r="G9" s="247">
        <f t="shared" si="1"/>
        <v>90</v>
      </c>
    </row>
    <row r="10" spans="1:7" ht="22.5" customHeight="1">
      <c r="A10" s="186" t="s">
        <v>251</v>
      </c>
      <c r="B10" s="243"/>
      <c r="C10" s="246">
        <v>-156</v>
      </c>
      <c r="D10" s="246">
        <v>-174</v>
      </c>
      <c r="E10" s="246">
        <v>-117</v>
      </c>
      <c r="F10" s="247">
        <f t="shared" si="0"/>
        <v>57</v>
      </c>
      <c r="G10" s="247">
        <f t="shared" si="1"/>
        <v>67.241379310344826</v>
      </c>
    </row>
    <row r="11" spans="1:7" ht="36" customHeight="1">
      <c r="A11" s="186" t="s">
        <v>252</v>
      </c>
      <c r="B11" s="243"/>
      <c r="C11" s="246">
        <v>-1</v>
      </c>
      <c r="D11" s="246">
        <v>-2</v>
      </c>
      <c r="E11" s="246">
        <v>-1</v>
      </c>
      <c r="F11" s="247">
        <f t="shared" si="0"/>
        <v>1</v>
      </c>
      <c r="G11" s="247">
        <f t="shared" si="1"/>
        <v>50</v>
      </c>
    </row>
    <row r="12" spans="1:7" ht="22.5" customHeight="1">
      <c r="A12" s="186" t="s">
        <v>253</v>
      </c>
      <c r="B12" s="243"/>
      <c r="C12" s="246">
        <v>-8</v>
      </c>
      <c r="D12" s="246">
        <v>-8</v>
      </c>
      <c r="E12" s="246">
        <v>-39</v>
      </c>
      <c r="F12" s="247">
        <f t="shared" si="0"/>
        <v>-31</v>
      </c>
      <c r="G12" s="247">
        <f t="shared" si="1"/>
        <v>487.5</v>
      </c>
    </row>
    <row r="13" spans="1:7" ht="22.5" customHeight="1">
      <c r="A13" s="186" t="s">
        <v>254</v>
      </c>
      <c r="B13" s="243"/>
      <c r="C13" s="246">
        <v>-292</v>
      </c>
      <c r="D13" s="246">
        <v>-300</v>
      </c>
      <c r="E13" s="246">
        <v>-372</v>
      </c>
      <c r="F13" s="247">
        <f t="shared" si="0"/>
        <v>-72</v>
      </c>
      <c r="G13" s="247">
        <f t="shared" si="1"/>
        <v>124</v>
      </c>
    </row>
    <row r="14" spans="1:7" ht="22.5" customHeight="1">
      <c r="A14" s="185" t="s">
        <v>255</v>
      </c>
      <c r="B14" s="243"/>
      <c r="C14" s="246">
        <v>-12</v>
      </c>
      <c r="D14" s="246">
        <v>-12</v>
      </c>
      <c r="E14" s="246">
        <v>-6</v>
      </c>
      <c r="F14" s="247">
        <f t="shared" si="0"/>
        <v>6</v>
      </c>
      <c r="G14" s="247">
        <f t="shared" si="1"/>
        <v>50</v>
      </c>
    </row>
    <row r="15" spans="1:7" ht="22.5" customHeight="1">
      <c r="A15" s="185" t="s">
        <v>256</v>
      </c>
      <c r="B15" s="243"/>
      <c r="C15" s="246">
        <v>-4</v>
      </c>
      <c r="D15" s="246">
        <v>0</v>
      </c>
      <c r="E15" s="246">
        <v>0</v>
      </c>
      <c r="F15" s="247">
        <f t="shared" si="0"/>
        <v>0</v>
      </c>
      <c r="G15" s="248" t="e">
        <f t="shared" si="1"/>
        <v>#DIV/0!</v>
      </c>
    </row>
    <row r="16" spans="1:7" ht="22.5" customHeight="1">
      <c r="A16" s="185" t="s">
        <v>257</v>
      </c>
      <c r="B16" s="243"/>
      <c r="C16" s="246">
        <v>-9</v>
      </c>
      <c r="D16" s="246">
        <v>-10</v>
      </c>
      <c r="E16" s="246">
        <v>-11</v>
      </c>
      <c r="F16" s="247">
        <f t="shared" si="0"/>
        <v>-1</v>
      </c>
      <c r="G16" s="247">
        <f t="shared" si="1"/>
        <v>110.00000000000001</v>
      </c>
    </row>
    <row r="17" spans="1:7" ht="22.5" customHeight="1">
      <c r="A17" s="185" t="s">
        <v>258</v>
      </c>
      <c r="B17" s="243"/>
      <c r="C17" s="246">
        <v>-19</v>
      </c>
      <c r="D17" s="246">
        <v>0</v>
      </c>
      <c r="E17" s="246">
        <v>0</v>
      </c>
      <c r="F17" s="247">
        <f t="shared" si="0"/>
        <v>0</v>
      </c>
      <c r="G17" s="249" t="e">
        <f t="shared" si="1"/>
        <v>#DIV/0!</v>
      </c>
    </row>
    <row r="18" spans="1:7" ht="22.5" customHeight="1">
      <c r="A18" s="185" t="s">
        <v>259</v>
      </c>
      <c r="B18" s="243"/>
      <c r="C18" s="246">
        <v>-94</v>
      </c>
      <c r="D18" s="246">
        <v>0</v>
      </c>
      <c r="E18" s="246">
        <v>0</v>
      </c>
      <c r="F18" s="247">
        <f t="shared" si="0"/>
        <v>0</v>
      </c>
      <c r="G18" s="249" t="e">
        <f t="shared" si="1"/>
        <v>#DIV/0!</v>
      </c>
    </row>
    <row r="19" spans="1:7" ht="36" customHeight="1">
      <c r="A19" s="185" t="s">
        <v>260</v>
      </c>
      <c r="B19" s="243"/>
      <c r="C19" s="246">
        <v>-4</v>
      </c>
      <c r="D19" s="246">
        <v>0</v>
      </c>
      <c r="E19" s="246">
        <v>0</v>
      </c>
      <c r="F19" s="247">
        <f t="shared" si="0"/>
        <v>0</v>
      </c>
      <c r="G19" s="249" t="e">
        <f t="shared" si="1"/>
        <v>#DIV/0!</v>
      </c>
    </row>
    <row r="20" spans="1:7" ht="22.5" customHeight="1">
      <c r="A20" s="185" t="s">
        <v>261</v>
      </c>
      <c r="B20" s="243"/>
      <c r="C20" s="246">
        <v>-11</v>
      </c>
      <c r="D20" s="246">
        <v>-12</v>
      </c>
      <c r="E20" s="246">
        <v>-9</v>
      </c>
      <c r="F20" s="247">
        <f t="shared" si="0"/>
        <v>3</v>
      </c>
      <c r="G20" s="247">
        <f t="shared" si="1"/>
        <v>75</v>
      </c>
    </row>
    <row r="21" spans="1:7" ht="22.5" customHeight="1">
      <c r="A21" s="195" t="s">
        <v>342</v>
      </c>
      <c r="B21" s="250"/>
      <c r="C21" s="261">
        <v>0</v>
      </c>
      <c r="D21" s="261">
        <v>0</v>
      </c>
      <c r="E21" s="261">
        <v>-5</v>
      </c>
      <c r="F21" s="251">
        <f t="shared" si="0"/>
        <v>-5</v>
      </c>
      <c r="G21" s="252" t="e">
        <f t="shared" si="1"/>
        <v>#DIV/0!</v>
      </c>
    </row>
    <row r="22" spans="1:7" ht="22.5" customHeight="1">
      <c r="A22" s="185" t="s">
        <v>336</v>
      </c>
      <c r="B22" s="243"/>
      <c r="C22" s="246">
        <v>-1</v>
      </c>
      <c r="D22" s="246">
        <v>0</v>
      </c>
      <c r="E22" s="246">
        <v>0</v>
      </c>
      <c r="F22" s="247">
        <f t="shared" si="0"/>
        <v>0</v>
      </c>
      <c r="G22" s="249" t="e">
        <f t="shared" si="1"/>
        <v>#DIV/0!</v>
      </c>
    </row>
    <row r="23" spans="1:7" ht="22.5" customHeight="1">
      <c r="A23" s="195" t="s">
        <v>343</v>
      </c>
      <c r="B23" s="250"/>
      <c r="C23" s="261">
        <v>0</v>
      </c>
      <c r="D23" s="261">
        <v>0</v>
      </c>
      <c r="E23" s="261">
        <v>-20</v>
      </c>
      <c r="F23" s="251">
        <f t="shared" si="0"/>
        <v>-20</v>
      </c>
      <c r="G23" s="252" t="e">
        <f t="shared" si="1"/>
        <v>#DIV/0!</v>
      </c>
    </row>
    <row r="24" spans="1:7" ht="22.5" customHeight="1">
      <c r="A24" s="185" t="s">
        <v>262</v>
      </c>
      <c r="B24" s="253"/>
      <c r="C24" s="246">
        <v>0</v>
      </c>
      <c r="D24" s="246">
        <v>-24</v>
      </c>
      <c r="E24" s="246">
        <v>-24</v>
      </c>
      <c r="F24" s="245">
        <f t="shared" si="0"/>
        <v>0</v>
      </c>
      <c r="G24" s="249">
        <f t="shared" ref="G24:G60" si="2">(E24/D24)*100</f>
        <v>100</v>
      </c>
    </row>
    <row r="25" spans="1:7" s="12" customFormat="1" ht="39" customHeight="1">
      <c r="A25" s="50" t="s">
        <v>202</v>
      </c>
      <c r="B25" s="254">
        <v>1049</v>
      </c>
      <c r="C25" s="244">
        <f>SUM(C26:C37)</f>
        <v>-161</v>
      </c>
      <c r="D25" s="244">
        <f>SUM(D27:D37)</f>
        <v>-201</v>
      </c>
      <c r="E25" s="244">
        <f>SUM(E27:E37)</f>
        <v>-175</v>
      </c>
      <c r="F25" s="245">
        <f t="shared" ref="F25:F60" si="3">E25-D25</f>
        <v>26</v>
      </c>
      <c r="G25" s="245">
        <f t="shared" si="2"/>
        <v>87.06467661691542</v>
      </c>
    </row>
    <row r="26" spans="1:7" s="12" customFormat="1" ht="26.25" customHeight="1">
      <c r="A26" s="185" t="s">
        <v>263</v>
      </c>
      <c r="B26" s="255"/>
      <c r="C26" s="246">
        <v>-1</v>
      </c>
      <c r="D26" s="244">
        <v>0</v>
      </c>
      <c r="E26" s="244">
        <v>0</v>
      </c>
      <c r="F26" s="247">
        <f t="shared" si="3"/>
        <v>0</v>
      </c>
      <c r="G26" s="249" t="e">
        <f t="shared" si="2"/>
        <v>#DIV/0!</v>
      </c>
    </row>
    <row r="27" spans="1:7" s="12" customFormat="1" ht="26.25" customHeight="1">
      <c r="A27" s="185" t="s">
        <v>264</v>
      </c>
      <c r="B27" s="255"/>
      <c r="C27" s="246">
        <v>-14</v>
      </c>
      <c r="D27" s="246">
        <v>0</v>
      </c>
      <c r="E27" s="246">
        <v>0</v>
      </c>
      <c r="F27" s="247">
        <f t="shared" si="3"/>
        <v>0</v>
      </c>
      <c r="G27" s="249" t="e">
        <f t="shared" si="2"/>
        <v>#DIV/0!</v>
      </c>
    </row>
    <row r="28" spans="1:7" s="12" customFormat="1" ht="26.25" customHeight="1">
      <c r="A28" s="185" t="s">
        <v>265</v>
      </c>
      <c r="B28" s="255"/>
      <c r="C28" s="246">
        <v>-8</v>
      </c>
      <c r="D28" s="246">
        <v>-9</v>
      </c>
      <c r="E28" s="246">
        <v>-8</v>
      </c>
      <c r="F28" s="247">
        <f t="shared" si="3"/>
        <v>1</v>
      </c>
      <c r="G28" s="247">
        <f t="shared" si="2"/>
        <v>88.888888888888886</v>
      </c>
    </row>
    <row r="29" spans="1:7" s="12" customFormat="1" ht="26.25" customHeight="1">
      <c r="A29" s="185" t="s">
        <v>266</v>
      </c>
      <c r="B29" s="255"/>
      <c r="C29" s="246">
        <v>-3</v>
      </c>
      <c r="D29" s="246">
        <v>-5</v>
      </c>
      <c r="E29" s="246">
        <v>-3</v>
      </c>
      <c r="F29" s="247">
        <f t="shared" si="3"/>
        <v>2</v>
      </c>
      <c r="G29" s="247">
        <f t="shared" si="2"/>
        <v>60</v>
      </c>
    </row>
    <row r="30" spans="1:7" s="12" customFormat="1" ht="27.75" customHeight="1">
      <c r="A30" s="185" t="s">
        <v>267</v>
      </c>
      <c r="B30" s="255"/>
      <c r="C30" s="246">
        <v>-7</v>
      </c>
      <c r="D30" s="246">
        <v>-8</v>
      </c>
      <c r="E30" s="246">
        <v>-6</v>
      </c>
      <c r="F30" s="247">
        <f t="shared" si="3"/>
        <v>2</v>
      </c>
      <c r="G30" s="247">
        <f t="shared" si="2"/>
        <v>75</v>
      </c>
    </row>
    <row r="31" spans="1:7" s="12" customFormat="1" ht="27.75" customHeight="1">
      <c r="A31" s="185" t="s">
        <v>268</v>
      </c>
      <c r="B31" s="255"/>
      <c r="C31" s="246">
        <v>-30</v>
      </c>
      <c r="D31" s="246">
        <v>-60</v>
      </c>
      <c r="E31" s="246">
        <v>-51</v>
      </c>
      <c r="F31" s="247">
        <f t="shared" si="3"/>
        <v>9</v>
      </c>
      <c r="G31" s="247">
        <f t="shared" si="2"/>
        <v>85</v>
      </c>
    </row>
    <row r="32" spans="1:7" s="12" customFormat="1" ht="41.25" customHeight="1">
      <c r="A32" s="185" t="s">
        <v>269</v>
      </c>
      <c r="B32" s="255"/>
      <c r="C32" s="246">
        <v>-42</v>
      </c>
      <c r="D32" s="246">
        <v>-50</v>
      </c>
      <c r="E32" s="246">
        <v>-52</v>
      </c>
      <c r="F32" s="247">
        <f t="shared" si="3"/>
        <v>-2</v>
      </c>
      <c r="G32" s="247">
        <f t="shared" si="2"/>
        <v>104</v>
      </c>
    </row>
    <row r="33" spans="1:7" s="12" customFormat="1" ht="27.75" customHeight="1">
      <c r="A33" s="185" t="s">
        <v>270</v>
      </c>
      <c r="B33" s="255"/>
      <c r="C33" s="246">
        <v>0</v>
      </c>
      <c r="D33" s="246">
        <v>-3</v>
      </c>
      <c r="E33" s="246">
        <v>0</v>
      </c>
      <c r="F33" s="247">
        <f t="shared" si="3"/>
        <v>3</v>
      </c>
      <c r="G33" s="247">
        <f t="shared" si="2"/>
        <v>0</v>
      </c>
    </row>
    <row r="34" spans="1:7" s="12" customFormat="1" ht="27.75" customHeight="1">
      <c r="A34" s="185" t="s">
        <v>271</v>
      </c>
      <c r="B34" s="255"/>
      <c r="C34" s="246">
        <v>-40</v>
      </c>
      <c r="D34" s="246">
        <v>-50</v>
      </c>
      <c r="E34" s="246">
        <v>-42</v>
      </c>
      <c r="F34" s="247">
        <f t="shared" si="3"/>
        <v>8</v>
      </c>
      <c r="G34" s="247">
        <f t="shared" si="2"/>
        <v>84</v>
      </c>
    </row>
    <row r="35" spans="1:7" s="12" customFormat="1" ht="37.5" customHeight="1">
      <c r="A35" s="185" t="s">
        <v>272</v>
      </c>
      <c r="B35" s="255"/>
      <c r="C35" s="246">
        <v>-1</v>
      </c>
      <c r="D35" s="246">
        <v>-2</v>
      </c>
      <c r="E35" s="246">
        <v>0</v>
      </c>
      <c r="F35" s="247">
        <f t="shared" si="3"/>
        <v>2</v>
      </c>
      <c r="G35" s="247">
        <f t="shared" si="2"/>
        <v>0</v>
      </c>
    </row>
    <row r="36" spans="1:7" s="12" customFormat="1" ht="41.25" customHeight="1">
      <c r="A36" s="185" t="s">
        <v>341</v>
      </c>
      <c r="B36" s="255"/>
      <c r="C36" s="246">
        <v>0</v>
      </c>
      <c r="D36" s="246">
        <v>0</v>
      </c>
      <c r="E36" s="246">
        <v>-1</v>
      </c>
      <c r="F36" s="247">
        <f t="shared" si="3"/>
        <v>-1</v>
      </c>
      <c r="G36" s="249" t="e">
        <f t="shared" si="2"/>
        <v>#DIV/0!</v>
      </c>
    </row>
    <row r="37" spans="1:7" s="12" customFormat="1" ht="27.75" customHeight="1">
      <c r="A37" s="185" t="s">
        <v>273</v>
      </c>
      <c r="B37" s="254"/>
      <c r="C37" s="246">
        <v>-15</v>
      </c>
      <c r="D37" s="246">
        <v>-14</v>
      </c>
      <c r="E37" s="246">
        <v>-12</v>
      </c>
      <c r="F37" s="247">
        <f t="shared" si="3"/>
        <v>2</v>
      </c>
      <c r="G37" s="247">
        <f t="shared" si="2"/>
        <v>85.714285714285708</v>
      </c>
    </row>
    <row r="38" spans="1:7" s="12" customFormat="1" ht="24" customHeight="1">
      <c r="A38" s="59" t="s">
        <v>203</v>
      </c>
      <c r="B38" s="254">
        <v>1067</v>
      </c>
      <c r="C38" s="244">
        <f>SUM(C39:C39)</f>
        <v>-10</v>
      </c>
      <c r="D38" s="244">
        <f>SUM(D39:D39)</f>
        <v>-16</v>
      </c>
      <c r="E38" s="244">
        <f>SUM(E39:E40)</f>
        <v>-19</v>
      </c>
      <c r="F38" s="245">
        <f t="shared" si="3"/>
        <v>-3</v>
      </c>
      <c r="G38" s="245">
        <f t="shared" si="2"/>
        <v>118.75</v>
      </c>
    </row>
    <row r="39" spans="1:7" s="12" customFormat="1" ht="27.75" customHeight="1">
      <c r="A39" s="58" t="s">
        <v>274</v>
      </c>
      <c r="B39" s="254"/>
      <c r="C39" s="246">
        <v>-10</v>
      </c>
      <c r="D39" s="246">
        <v>-16</v>
      </c>
      <c r="E39" s="246">
        <v>-16</v>
      </c>
      <c r="F39" s="247">
        <f t="shared" si="3"/>
        <v>0</v>
      </c>
      <c r="G39" s="247">
        <f t="shared" si="2"/>
        <v>100</v>
      </c>
    </row>
    <row r="40" spans="1:7" s="12" customFormat="1" ht="27.75" customHeight="1">
      <c r="A40" s="197" t="s">
        <v>345</v>
      </c>
      <c r="B40" s="256"/>
      <c r="C40" s="261">
        <v>0</v>
      </c>
      <c r="D40" s="261">
        <v>0</v>
      </c>
      <c r="E40" s="261">
        <v>-3</v>
      </c>
      <c r="F40" s="251">
        <f t="shared" si="3"/>
        <v>-3</v>
      </c>
      <c r="G40" s="252" t="e">
        <f t="shared" si="2"/>
        <v>#DIV/0!</v>
      </c>
    </row>
    <row r="41" spans="1:7" s="12" customFormat="1" ht="33" customHeight="1">
      <c r="A41" s="50" t="s">
        <v>204</v>
      </c>
      <c r="B41" s="254">
        <v>1086</v>
      </c>
      <c r="C41" s="244">
        <f>SUM(C42:C51)</f>
        <v>-485</v>
      </c>
      <c r="D41" s="244">
        <f>SUM(D42:D51)</f>
        <v>-528</v>
      </c>
      <c r="E41" s="244">
        <f>SUM(E42:E51)</f>
        <v>-687</v>
      </c>
      <c r="F41" s="245">
        <f t="shared" si="3"/>
        <v>-159</v>
      </c>
      <c r="G41" s="245">
        <f t="shared" si="2"/>
        <v>130.11363636363635</v>
      </c>
    </row>
    <row r="42" spans="1:7" s="12" customFormat="1" ht="23.25" customHeight="1">
      <c r="A42" s="186" t="s">
        <v>275</v>
      </c>
      <c r="B42" s="255"/>
      <c r="C42" s="246">
        <v>-183</v>
      </c>
      <c r="D42" s="246">
        <v>-260</v>
      </c>
      <c r="E42" s="246">
        <v>-441</v>
      </c>
      <c r="F42" s="247">
        <f t="shared" si="3"/>
        <v>-181</v>
      </c>
      <c r="G42" s="247">
        <f t="shared" si="2"/>
        <v>169.61538461538461</v>
      </c>
    </row>
    <row r="43" spans="1:7" s="12" customFormat="1" ht="23.25" customHeight="1">
      <c r="A43" s="186" t="s">
        <v>276</v>
      </c>
      <c r="B43" s="255"/>
      <c r="C43" s="246">
        <v>-14</v>
      </c>
      <c r="D43" s="246">
        <v>-12</v>
      </c>
      <c r="E43" s="246">
        <v>-14</v>
      </c>
      <c r="F43" s="247">
        <f t="shared" si="3"/>
        <v>-2</v>
      </c>
      <c r="G43" s="247">
        <f t="shared" si="2"/>
        <v>116.66666666666667</v>
      </c>
    </row>
    <row r="44" spans="1:7" s="12" customFormat="1" ht="39" customHeight="1">
      <c r="A44" s="186" t="s">
        <v>277</v>
      </c>
      <c r="B44" s="255"/>
      <c r="C44" s="246">
        <v>-77</v>
      </c>
      <c r="D44" s="246">
        <v>-32</v>
      </c>
      <c r="E44" s="246">
        <v>-14</v>
      </c>
      <c r="F44" s="247">
        <f t="shared" si="3"/>
        <v>18</v>
      </c>
      <c r="G44" s="247">
        <f t="shared" si="2"/>
        <v>43.75</v>
      </c>
    </row>
    <row r="45" spans="1:7" s="12" customFormat="1" ht="23.25" customHeight="1">
      <c r="A45" s="186" t="s">
        <v>278</v>
      </c>
      <c r="B45" s="255"/>
      <c r="C45" s="246">
        <v>-2</v>
      </c>
      <c r="D45" s="246">
        <v>0</v>
      </c>
      <c r="E45" s="246">
        <v>0</v>
      </c>
      <c r="F45" s="247">
        <f t="shared" si="3"/>
        <v>0</v>
      </c>
      <c r="G45" s="249" t="e">
        <f t="shared" si="2"/>
        <v>#DIV/0!</v>
      </c>
    </row>
    <row r="46" spans="1:7" s="12" customFormat="1" ht="40.5" customHeight="1">
      <c r="A46" s="193" t="s">
        <v>337</v>
      </c>
      <c r="B46" s="257"/>
      <c r="C46" s="258">
        <v>-15</v>
      </c>
      <c r="D46" s="258"/>
      <c r="E46" s="258"/>
      <c r="F46" s="259"/>
      <c r="G46" s="260"/>
    </row>
    <row r="47" spans="1:7" s="12" customFormat="1" ht="27" customHeight="1">
      <c r="A47" s="196" t="s">
        <v>344</v>
      </c>
      <c r="B47" s="256"/>
      <c r="C47" s="261">
        <v>0</v>
      </c>
      <c r="D47" s="261">
        <v>0</v>
      </c>
      <c r="E47" s="261">
        <v>-1</v>
      </c>
      <c r="F47" s="251"/>
      <c r="G47" s="252"/>
    </row>
    <row r="48" spans="1:7" s="12" customFormat="1" ht="25.5" customHeight="1">
      <c r="A48" s="186" t="s">
        <v>279</v>
      </c>
      <c r="B48" s="255"/>
      <c r="C48" s="246">
        <v>0</v>
      </c>
      <c r="D48" s="246">
        <v>0</v>
      </c>
      <c r="E48" s="246">
        <v>-3</v>
      </c>
      <c r="F48" s="247">
        <f t="shared" si="3"/>
        <v>-3</v>
      </c>
      <c r="G48" s="249" t="e">
        <f t="shared" si="2"/>
        <v>#DIV/0!</v>
      </c>
    </row>
    <row r="49" spans="1:8" s="12" customFormat="1" ht="25.5" customHeight="1">
      <c r="A49" s="186" t="s">
        <v>280</v>
      </c>
      <c r="B49" s="255"/>
      <c r="C49" s="246">
        <v>-58</v>
      </c>
      <c r="D49" s="246">
        <v>-39</v>
      </c>
      <c r="E49" s="246">
        <v>-74</v>
      </c>
      <c r="F49" s="247">
        <f t="shared" si="3"/>
        <v>-35</v>
      </c>
      <c r="G49" s="247">
        <f t="shared" si="2"/>
        <v>189.74358974358972</v>
      </c>
    </row>
    <row r="50" spans="1:8" s="12" customFormat="1" ht="21.75" customHeight="1">
      <c r="A50" s="186" t="s">
        <v>281</v>
      </c>
      <c r="B50" s="255"/>
      <c r="C50" s="246">
        <v>-64</v>
      </c>
      <c r="D50" s="246">
        <v>-80</v>
      </c>
      <c r="E50" s="246">
        <v>-67</v>
      </c>
      <c r="F50" s="247">
        <f t="shared" si="3"/>
        <v>13</v>
      </c>
      <c r="G50" s="247">
        <f t="shared" si="2"/>
        <v>83.75</v>
      </c>
    </row>
    <row r="51" spans="1:8" s="12" customFormat="1" ht="23.25" customHeight="1">
      <c r="A51" s="186" t="s">
        <v>282</v>
      </c>
      <c r="B51" s="254"/>
      <c r="C51" s="246">
        <v>-72</v>
      </c>
      <c r="D51" s="246">
        <v>-105</v>
      </c>
      <c r="E51" s="246">
        <v>-73</v>
      </c>
      <c r="F51" s="247">
        <f t="shared" si="3"/>
        <v>32</v>
      </c>
      <c r="G51" s="247">
        <f t="shared" si="2"/>
        <v>69.523809523809518</v>
      </c>
    </row>
    <row r="52" spans="1:8" s="12" customFormat="1" ht="30" customHeight="1">
      <c r="A52" s="61" t="s">
        <v>129</v>
      </c>
      <c r="B52" s="254">
        <v>1073</v>
      </c>
      <c r="C52" s="244">
        <f>SUM(C53:C57)</f>
        <v>238</v>
      </c>
      <c r="D52" s="244">
        <f>SUM(D53:D56)</f>
        <v>308</v>
      </c>
      <c r="E52" s="244">
        <f>SUM(E53:E56)</f>
        <v>508</v>
      </c>
      <c r="F52" s="245">
        <f t="shared" si="3"/>
        <v>200</v>
      </c>
      <c r="G52" s="245">
        <f t="shared" si="2"/>
        <v>164.93506493506493</v>
      </c>
    </row>
    <row r="53" spans="1:8" s="12" customFormat="1" ht="39" customHeight="1">
      <c r="A53" s="186" t="s">
        <v>283</v>
      </c>
      <c r="B53" s="255"/>
      <c r="C53" s="246">
        <v>10</v>
      </c>
      <c r="D53" s="246">
        <v>0</v>
      </c>
      <c r="E53" s="246">
        <v>0</v>
      </c>
      <c r="F53" s="247">
        <f t="shared" si="3"/>
        <v>0</v>
      </c>
      <c r="G53" s="249" t="e">
        <f t="shared" si="2"/>
        <v>#DIV/0!</v>
      </c>
    </row>
    <row r="54" spans="1:8" s="12" customFormat="1" ht="36" customHeight="1">
      <c r="A54" s="186" t="s">
        <v>284</v>
      </c>
      <c r="B54" s="255"/>
      <c r="C54" s="246">
        <v>203</v>
      </c>
      <c r="D54" s="246">
        <v>280</v>
      </c>
      <c r="E54" s="246">
        <v>475</v>
      </c>
      <c r="F54" s="247">
        <f t="shared" si="3"/>
        <v>195</v>
      </c>
      <c r="G54" s="247">
        <f t="shared" si="2"/>
        <v>169.64285714285714</v>
      </c>
    </row>
    <row r="55" spans="1:8" s="12" customFormat="1" ht="30" customHeight="1">
      <c r="A55" s="186" t="s">
        <v>285</v>
      </c>
      <c r="B55" s="255"/>
      <c r="C55" s="246">
        <v>1</v>
      </c>
      <c r="D55" s="246">
        <v>2</v>
      </c>
      <c r="E55" s="246">
        <v>1</v>
      </c>
      <c r="F55" s="247">
        <f t="shared" si="3"/>
        <v>-1</v>
      </c>
      <c r="G55" s="247">
        <f t="shared" si="2"/>
        <v>50</v>
      </c>
    </row>
    <row r="56" spans="1:8" s="12" customFormat="1" ht="30" customHeight="1">
      <c r="A56" s="186" t="s">
        <v>286</v>
      </c>
      <c r="B56" s="255"/>
      <c r="C56" s="246">
        <v>12</v>
      </c>
      <c r="D56" s="246">
        <v>26</v>
      </c>
      <c r="E56" s="246">
        <v>32</v>
      </c>
      <c r="F56" s="247">
        <f t="shared" si="3"/>
        <v>6</v>
      </c>
      <c r="G56" s="247">
        <f t="shared" si="2"/>
        <v>123.07692307692308</v>
      </c>
    </row>
    <row r="57" spans="1:8" s="12" customFormat="1" ht="42.75" customHeight="1">
      <c r="A57" s="193" t="s">
        <v>337</v>
      </c>
      <c r="B57" s="257"/>
      <c r="C57" s="258">
        <v>12</v>
      </c>
      <c r="D57" s="258">
        <v>0</v>
      </c>
      <c r="E57" s="258">
        <v>0</v>
      </c>
      <c r="F57" s="259">
        <f t="shared" si="3"/>
        <v>0</v>
      </c>
      <c r="G57" s="260" t="e">
        <f t="shared" si="2"/>
        <v>#DIV/0!</v>
      </c>
    </row>
    <row r="58" spans="1:8" s="12" customFormat="1" ht="30" customHeight="1">
      <c r="A58" s="61" t="s">
        <v>60</v>
      </c>
      <c r="B58" s="254">
        <v>1140</v>
      </c>
      <c r="C58" s="244">
        <f>SUM(C59:C60)</f>
        <v>-16</v>
      </c>
      <c r="D58" s="244">
        <f>SUM(D59:D60)</f>
        <v>-76</v>
      </c>
      <c r="E58" s="244">
        <f>SUM(E59:E60)</f>
        <v>-79</v>
      </c>
      <c r="F58" s="245">
        <f t="shared" si="3"/>
        <v>-3</v>
      </c>
      <c r="G58" s="245">
        <f t="shared" si="2"/>
        <v>103.94736842105263</v>
      </c>
    </row>
    <row r="59" spans="1:8" s="12" customFormat="1" ht="30" customHeight="1">
      <c r="A59" s="186" t="s">
        <v>287</v>
      </c>
      <c r="B59" s="255"/>
      <c r="C59" s="246">
        <v>0</v>
      </c>
      <c r="D59" s="246">
        <v>-66</v>
      </c>
      <c r="E59" s="246">
        <v>-69</v>
      </c>
      <c r="F59" s="247">
        <f t="shared" si="3"/>
        <v>-3</v>
      </c>
      <c r="G59" s="247">
        <f t="shared" si="2"/>
        <v>104.54545454545455</v>
      </c>
    </row>
    <row r="60" spans="1:8" s="12" customFormat="1" ht="26.25" customHeight="1">
      <c r="A60" s="186" t="s">
        <v>288</v>
      </c>
      <c r="B60" s="254"/>
      <c r="C60" s="246">
        <v>-16</v>
      </c>
      <c r="D60" s="246">
        <v>-10</v>
      </c>
      <c r="E60" s="246">
        <v>-10</v>
      </c>
      <c r="F60" s="247">
        <f t="shared" si="3"/>
        <v>0</v>
      </c>
      <c r="G60" s="247">
        <f t="shared" si="2"/>
        <v>100</v>
      </c>
    </row>
    <row r="61" spans="1:8">
      <c r="A61" s="30"/>
      <c r="B61" s="262"/>
      <c r="D61" s="238"/>
      <c r="E61" s="267"/>
      <c r="F61" s="263"/>
      <c r="G61" s="263"/>
    </row>
    <row r="62" spans="1:8" ht="24.75" customHeight="1">
      <c r="A62" s="13" t="s">
        <v>245</v>
      </c>
      <c r="B62" s="264"/>
      <c r="C62" s="401" t="s">
        <v>57</v>
      </c>
      <c r="D62" s="401"/>
      <c r="E62" s="367"/>
      <c r="F62" s="399" t="s">
        <v>246</v>
      </c>
      <c r="G62" s="399"/>
      <c r="H62" s="22"/>
    </row>
    <row r="63" spans="1:8">
      <c r="A63" s="14" t="s">
        <v>187</v>
      </c>
      <c r="B63" s="265"/>
      <c r="C63" s="402" t="s">
        <v>192</v>
      </c>
      <c r="D63" s="402"/>
      <c r="E63" s="368"/>
      <c r="F63" s="398" t="s">
        <v>119</v>
      </c>
      <c r="G63" s="398"/>
      <c r="H63" s="11"/>
    </row>
    <row r="64" spans="1:8">
      <c r="A64" s="30"/>
      <c r="B64" s="262"/>
      <c r="D64" s="238"/>
      <c r="E64" s="267"/>
      <c r="F64" s="263"/>
      <c r="G64" s="263"/>
    </row>
    <row r="65" spans="1:7">
      <c r="A65" s="30"/>
      <c r="B65" s="262"/>
      <c r="D65" s="238"/>
      <c r="E65" s="267"/>
      <c r="F65" s="263"/>
      <c r="G65" s="263"/>
    </row>
    <row r="66" spans="1:7">
      <c r="A66" s="30"/>
      <c r="B66" s="262"/>
      <c r="D66" s="238"/>
      <c r="E66" s="267"/>
      <c r="F66" s="263"/>
      <c r="G66" s="263"/>
    </row>
    <row r="67" spans="1:7">
      <c r="A67" s="30"/>
      <c r="B67" s="262"/>
      <c r="D67" s="238"/>
      <c r="E67" s="267"/>
      <c r="F67" s="263"/>
      <c r="G67" s="263"/>
    </row>
    <row r="68" spans="1:7">
      <c r="A68" s="30"/>
      <c r="B68" s="262"/>
      <c r="D68" s="238"/>
      <c r="E68" s="267"/>
      <c r="F68" s="263"/>
      <c r="G68" s="263"/>
    </row>
    <row r="69" spans="1:7">
      <c r="A69" s="30"/>
      <c r="B69" s="262"/>
      <c r="D69" s="238"/>
      <c r="E69" s="267"/>
      <c r="F69" s="263"/>
      <c r="G69" s="263"/>
    </row>
    <row r="70" spans="1:7">
      <c r="A70" s="30"/>
      <c r="B70" s="262"/>
      <c r="D70" s="238"/>
      <c r="E70" s="267"/>
      <c r="F70" s="263"/>
      <c r="G70" s="263"/>
    </row>
    <row r="71" spans="1:7">
      <c r="A71" s="30"/>
      <c r="B71" s="262"/>
      <c r="D71" s="238"/>
      <c r="E71" s="267"/>
      <c r="F71" s="263"/>
      <c r="G71" s="263"/>
    </row>
    <row r="72" spans="1:7">
      <c r="A72" s="30"/>
      <c r="B72" s="262"/>
      <c r="D72" s="238"/>
      <c r="E72" s="267"/>
      <c r="F72" s="263"/>
      <c r="G72" s="263"/>
    </row>
    <row r="73" spans="1:7">
      <c r="A73" s="30"/>
      <c r="B73" s="262"/>
      <c r="D73" s="238"/>
      <c r="E73" s="267"/>
      <c r="F73" s="263"/>
      <c r="G73" s="263"/>
    </row>
    <row r="74" spans="1:7">
      <c r="A74" s="30"/>
      <c r="B74" s="262"/>
      <c r="D74" s="238"/>
      <c r="E74" s="267"/>
      <c r="F74" s="263"/>
      <c r="G74" s="263"/>
    </row>
    <row r="75" spans="1:7">
      <c r="A75" s="30"/>
      <c r="B75" s="262"/>
      <c r="D75" s="238"/>
      <c r="E75" s="267"/>
      <c r="F75" s="263"/>
      <c r="G75" s="263"/>
    </row>
    <row r="76" spans="1:7">
      <c r="A76" s="30"/>
      <c r="B76" s="262"/>
      <c r="D76" s="238"/>
      <c r="E76" s="267"/>
      <c r="F76" s="263"/>
      <c r="G76" s="263"/>
    </row>
    <row r="77" spans="1:7">
      <c r="A77" s="30"/>
      <c r="B77" s="262"/>
      <c r="D77" s="238"/>
      <c r="E77" s="267"/>
      <c r="F77" s="263"/>
      <c r="G77" s="263"/>
    </row>
    <row r="78" spans="1:7">
      <c r="A78" s="30"/>
      <c r="B78" s="262"/>
      <c r="D78" s="238"/>
      <c r="E78" s="267"/>
      <c r="F78" s="263"/>
      <c r="G78" s="263"/>
    </row>
    <row r="79" spans="1:7">
      <c r="A79" s="30"/>
      <c r="B79" s="262"/>
      <c r="D79" s="238"/>
      <c r="E79" s="267"/>
      <c r="F79" s="263"/>
      <c r="G79" s="263"/>
    </row>
    <row r="80" spans="1:7">
      <c r="A80" s="30"/>
      <c r="B80" s="262"/>
      <c r="D80" s="238"/>
      <c r="E80" s="267"/>
      <c r="F80" s="263"/>
      <c r="G80" s="263"/>
    </row>
    <row r="81" spans="1:7">
      <c r="A81" s="30"/>
      <c r="B81" s="262"/>
      <c r="D81" s="238"/>
      <c r="E81" s="267"/>
      <c r="F81" s="263"/>
      <c r="G81" s="263"/>
    </row>
    <row r="82" spans="1:7">
      <c r="A82" s="30"/>
      <c r="B82" s="262"/>
      <c r="D82" s="238"/>
      <c r="E82" s="267"/>
      <c r="F82" s="263"/>
      <c r="G82" s="263"/>
    </row>
    <row r="83" spans="1:7">
      <c r="A83" s="30"/>
      <c r="B83" s="262"/>
      <c r="D83" s="238"/>
      <c r="E83" s="267"/>
      <c r="F83" s="263"/>
      <c r="G83" s="263"/>
    </row>
    <row r="84" spans="1:7">
      <c r="A84" s="30"/>
      <c r="B84" s="262"/>
      <c r="D84" s="238"/>
      <c r="E84" s="267"/>
      <c r="F84" s="263"/>
      <c r="G84" s="263"/>
    </row>
    <row r="85" spans="1:7">
      <c r="A85" s="30"/>
      <c r="B85" s="262"/>
      <c r="D85" s="238"/>
      <c r="E85" s="267"/>
      <c r="F85" s="263"/>
      <c r="G85" s="263"/>
    </row>
    <row r="86" spans="1:7">
      <c r="A86" s="30"/>
      <c r="B86" s="262"/>
      <c r="D86" s="238"/>
      <c r="E86" s="267"/>
      <c r="F86" s="263"/>
      <c r="G86" s="263"/>
    </row>
    <row r="87" spans="1:7">
      <c r="A87" s="30"/>
      <c r="B87" s="262"/>
      <c r="D87" s="238"/>
      <c r="E87" s="267"/>
      <c r="F87" s="263"/>
      <c r="G87" s="263"/>
    </row>
    <row r="88" spans="1:7">
      <c r="A88" s="30"/>
      <c r="B88" s="262"/>
      <c r="D88" s="238"/>
      <c r="E88" s="267"/>
      <c r="F88" s="263"/>
      <c r="G88" s="263"/>
    </row>
    <row r="89" spans="1:7">
      <c r="A89" s="30"/>
      <c r="B89" s="262"/>
      <c r="D89" s="238"/>
      <c r="E89" s="267"/>
      <c r="F89" s="263"/>
      <c r="G89" s="263"/>
    </row>
    <row r="90" spans="1:7">
      <c r="A90" s="30"/>
      <c r="B90" s="262"/>
      <c r="D90" s="238"/>
      <c r="E90" s="267"/>
      <c r="F90" s="263"/>
      <c r="G90" s="263"/>
    </row>
    <row r="91" spans="1:7">
      <c r="A91" s="30"/>
      <c r="B91" s="262"/>
      <c r="D91" s="238"/>
      <c r="E91" s="267"/>
      <c r="F91" s="263"/>
      <c r="G91" s="263"/>
    </row>
    <row r="92" spans="1:7">
      <c r="A92" s="30"/>
      <c r="B92" s="262"/>
      <c r="D92" s="238"/>
      <c r="E92" s="267"/>
      <c r="F92" s="263"/>
      <c r="G92" s="263"/>
    </row>
    <row r="93" spans="1:7">
      <c r="A93" s="30"/>
      <c r="B93" s="262"/>
      <c r="D93" s="238"/>
      <c r="E93" s="267"/>
      <c r="F93" s="263"/>
      <c r="G93" s="263"/>
    </row>
    <row r="94" spans="1:7">
      <c r="A94" s="30"/>
      <c r="B94" s="262"/>
      <c r="D94" s="238"/>
      <c r="E94" s="267"/>
      <c r="F94" s="263"/>
      <c r="G94" s="263"/>
    </row>
    <row r="95" spans="1:7">
      <c r="A95" s="30"/>
      <c r="D95" s="238"/>
      <c r="E95" s="267"/>
      <c r="F95" s="267"/>
      <c r="G95" s="267"/>
    </row>
    <row r="96" spans="1:7">
      <c r="A96" s="5"/>
      <c r="D96" s="238"/>
      <c r="E96" s="267"/>
      <c r="F96" s="267"/>
      <c r="G96" s="267"/>
    </row>
    <row r="97" spans="1:7">
      <c r="A97" s="5"/>
      <c r="D97" s="238"/>
      <c r="E97" s="267"/>
      <c r="F97" s="267"/>
      <c r="G97" s="267"/>
    </row>
    <row r="98" spans="1:7">
      <c r="A98" s="5"/>
      <c r="D98" s="238"/>
      <c r="E98" s="267"/>
      <c r="F98" s="267"/>
      <c r="G98" s="267"/>
    </row>
    <row r="99" spans="1:7">
      <c r="A99" s="5"/>
      <c r="D99" s="238"/>
      <c r="E99" s="267"/>
      <c r="F99" s="267"/>
      <c r="G99" s="267"/>
    </row>
    <row r="100" spans="1:7">
      <c r="A100" s="5"/>
      <c r="D100" s="238"/>
      <c r="E100" s="267"/>
      <c r="F100" s="267"/>
      <c r="G100" s="267"/>
    </row>
    <row r="101" spans="1:7">
      <c r="A101" s="5"/>
      <c r="D101" s="238"/>
      <c r="E101" s="267"/>
      <c r="F101" s="267"/>
      <c r="G101" s="267"/>
    </row>
    <row r="102" spans="1:7">
      <c r="A102" s="5"/>
      <c r="D102" s="238"/>
      <c r="E102" s="267"/>
      <c r="F102" s="267"/>
      <c r="G102" s="267"/>
    </row>
    <row r="103" spans="1:7">
      <c r="A103" s="5"/>
      <c r="D103" s="238"/>
      <c r="E103" s="267"/>
      <c r="F103" s="267"/>
      <c r="G103" s="267"/>
    </row>
    <row r="104" spans="1:7">
      <c r="A104" s="5"/>
      <c r="D104" s="238"/>
      <c r="E104" s="267"/>
      <c r="F104" s="267"/>
      <c r="G104" s="267"/>
    </row>
    <row r="105" spans="1:7">
      <c r="A105" s="5"/>
      <c r="D105" s="238"/>
      <c r="E105" s="267"/>
      <c r="F105" s="267"/>
      <c r="G105" s="267"/>
    </row>
    <row r="106" spans="1:7">
      <c r="A106" s="5"/>
      <c r="D106" s="238"/>
      <c r="E106" s="267"/>
      <c r="F106" s="267"/>
      <c r="G106" s="267"/>
    </row>
    <row r="107" spans="1:7">
      <c r="A107" s="5"/>
      <c r="D107" s="238"/>
      <c r="E107" s="267"/>
      <c r="F107" s="267"/>
      <c r="G107" s="267"/>
    </row>
    <row r="108" spans="1:7">
      <c r="A108" s="5"/>
      <c r="D108" s="238"/>
      <c r="E108" s="267"/>
      <c r="F108" s="267"/>
      <c r="G108" s="267"/>
    </row>
    <row r="109" spans="1:7">
      <c r="A109" s="5"/>
      <c r="D109" s="238"/>
      <c r="E109" s="267"/>
      <c r="F109" s="267"/>
      <c r="G109" s="267"/>
    </row>
    <row r="110" spans="1:7">
      <c r="A110" s="5"/>
      <c r="D110" s="238"/>
      <c r="E110" s="267"/>
      <c r="F110" s="267"/>
      <c r="G110" s="267"/>
    </row>
    <row r="111" spans="1:7">
      <c r="A111" s="5"/>
      <c r="D111" s="238"/>
      <c r="E111" s="267"/>
      <c r="F111" s="267"/>
      <c r="G111" s="267"/>
    </row>
    <row r="112" spans="1:7">
      <c r="A112" s="5"/>
      <c r="D112" s="238"/>
      <c r="E112" s="267"/>
      <c r="F112" s="267"/>
      <c r="G112" s="267"/>
    </row>
    <row r="113" spans="1:7">
      <c r="A113" s="5"/>
      <c r="D113" s="238"/>
      <c r="E113" s="267"/>
      <c r="F113" s="267"/>
      <c r="G113" s="267"/>
    </row>
    <row r="114" spans="1:7">
      <c r="A114" s="5"/>
      <c r="D114" s="238"/>
      <c r="E114" s="267"/>
      <c r="F114" s="267"/>
      <c r="G114" s="267"/>
    </row>
    <row r="115" spans="1:7">
      <c r="A115" s="5"/>
      <c r="D115" s="238"/>
      <c r="E115" s="267"/>
      <c r="F115" s="267"/>
      <c r="G115" s="267"/>
    </row>
    <row r="116" spans="1:7">
      <c r="A116" s="5"/>
      <c r="D116" s="238"/>
      <c r="E116" s="267"/>
      <c r="F116" s="267"/>
      <c r="G116" s="267"/>
    </row>
    <row r="117" spans="1:7">
      <c r="A117" s="5"/>
      <c r="D117" s="238"/>
      <c r="E117" s="267"/>
      <c r="F117" s="267"/>
      <c r="G117" s="267"/>
    </row>
    <row r="118" spans="1:7">
      <c r="A118" s="5"/>
    </row>
    <row r="119" spans="1:7">
      <c r="A119" s="6"/>
    </row>
    <row r="120" spans="1:7">
      <c r="A120" s="6"/>
    </row>
    <row r="121" spans="1:7">
      <c r="A121" s="6"/>
    </row>
    <row r="122" spans="1:7">
      <c r="A122" s="6"/>
    </row>
    <row r="123" spans="1:7">
      <c r="A123" s="6"/>
    </row>
    <row r="124" spans="1:7">
      <c r="A124" s="6"/>
    </row>
    <row r="125" spans="1:7">
      <c r="A125" s="6"/>
    </row>
    <row r="126" spans="1:7">
      <c r="A126" s="6"/>
    </row>
    <row r="127" spans="1:7">
      <c r="A127" s="6"/>
    </row>
    <row r="128" spans="1:7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</sheetData>
  <mergeCells count="5">
    <mergeCell ref="F63:G63"/>
    <mergeCell ref="F62:G62"/>
    <mergeCell ref="A2:G2"/>
    <mergeCell ref="C62:D62"/>
    <mergeCell ref="C63:D63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  <ignoredErrors>
    <ignoredError sqref="G15 G17:G19 G21:G22 G25:G27 G36 G41 G48 G52:G53 G45 G38:G39 G57" evalError="1"/>
    <ignoredError sqref="D25:E25 D52:E5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view="pageBreakPreview" zoomScale="75" zoomScaleNormal="75" zoomScaleSheetLayoutView="75" workbookViewId="0">
      <pane xSplit="2" ySplit="5" topLeftCell="C12" activePane="bottomRight" state="frozen"/>
      <selection pane="topRight" activeCell="C1" sqref="C1"/>
      <selection pane="bottomLeft" activeCell="A5" sqref="A5"/>
      <selection pane="bottomRight" activeCell="P42" sqref="P42"/>
    </sheetView>
  </sheetViews>
  <sheetFormatPr defaultRowHeight="18.75"/>
  <cols>
    <col min="1" max="1" width="85" style="94" customWidth="1"/>
    <col min="2" max="2" width="15.28515625" style="268" customWidth="1"/>
    <col min="3" max="7" width="18.7109375" style="268" customWidth="1"/>
    <col min="8" max="8" width="15" style="268" customWidth="1"/>
    <col min="9" max="9" width="10" style="94" customWidth="1"/>
    <col min="10" max="10" width="9.5703125" style="94" customWidth="1"/>
    <col min="11" max="16384" width="9.140625" style="94"/>
  </cols>
  <sheetData>
    <row r="1" spans="1:8">
      <c r="H1" s="269" t="s">
        <v>178</v>
      </c>
    </row>
    <row r="2" spans="1:8" ht="22.5">
      <c r="A2" s="403" t="s">
        <v>75</v>
      </c>
      <c r="B2" s="403"/>
      <c r="C2" s="403"/>
      <c r="D2" s="403"/>
      <c r="E2" s="403"/>
      <c r="F2" s="403"/>
      <c r="G2" s="403"/>
      <c r="H2" s="403"/>
    </row>
    <row r="3" spans="1:8">
      <c r="A3" s="408" t="s">
        <v>194</v>
      </c>
      <c r="B3" s="408"/>
      <c r="C3" s="408"/>
      <c r="D3" s="408"/>
      <c r="E3" s="408"/>
      <c r="F3" s="408"/>
      <c r="G3" s="408"/>
      <c r="H3" s="408"/>
    </row>
    <row r="4" spans="1:8" ht="52.5" customHeight="1">
      <c r="A4" s="409" t="s">
        <v>105</v>
      </c>
      <c r="B4" s="410" t="s">
        <v>7</v>
      </c>
      <c r="C4" s="411" t="s">
        <v>170</v>
      </c>
      <c r="D4" s="411"/>
      <c r="E4" s="412" t="s">
        <v>349</v>
      </c>
      <c r="F4" s="412"/>
      <c r="G4" s="412"/>
      <c r="H4" s="412"/>
    </row>
    <row r="5" spans="1:8" ht="58.5" customHeight="1">
      <c r="A5" s="409"/>
      <c r="B5" s="410"/>
      <c r="C5" s="270" t="s">
        <v>351</v>
      </c>
      <c r="D5" s="270" t="s">
        <v>340</v>
      </c>
      <c r="E5" s="270" t="s">
        <v>98</v>
      </c>
      <c r="F5" s="270" t="s">
        <v>94</v>
      </c>
      <c r="G5" s="271" t="s">
        <v>101</v>
      </c>
      <c r="H5" s="271" t="s">
        <v>102</v>
      </c>
    </row>
    <row r="6" spans="1:8">
      <c r="A6" s="98">
        <v>1</v>
      </c>
      <c r="B6" s="272">
        <v>2</v>
      </c>
      <c r="C6" s="273">
        <v>3</v>
      </c>
      <c r="D6" s="272">
        <v>4</v>
      </c>
      <c r="E6" s="273">
        <v>5</v>
      </c>
      <c r="F6" s="272">
        <v>6</v>
      </c>
      <c r="G6" s="273">
        <v>7</v>
      </c>
      <c r="H6" s="272">
        <v>8</v>
      </c>
    </row>
    <row r="7" spans="1:8" ht="33" customHeight="1">
      <c r="A7" s="405" t="s">
        <v>74</v>
      </c>
      <c r="B7" s="405"/>
      <c r="C7" s="405"/>
      <c r="D7" s="405"/>
      <c r="E7" s="405"/>
      <c r="F7" s="405"/>
      <c r="G7" s="405"/>
      <c r="H7" s="405"/>
    </row>
    <row r="8" spans="1:8" ht="42.75" customHeight="1">
      <c r="A8" s="99" t="s">
        <v>36</v>
      </c>
      <c r="B8" s="274">
        <v>2000</v>
      </c>
      <c r="C8" s="369">
        <v>-734</v>
      </c>
      <c r="D8" s="369">
        <v>-219</v>
      </c>
      <c r="E8" s="369">
        <v>-212</v>
      </c>
      <c r="F8" s="275">
        <v>-219</v>
      </c>
      <c r="G8" s="275" t="s">
        <v>16</v>
      </c>
      <c r="H8" s="276" t="s">
        <v>16</v>
      </c>
    </row>
    <row r="9" spans="1:8" ht="37.5">
      <c r="A9" s="100" t="s">
        <v>133</v>
      </c>
      <c r="B9" s="277">
        <v>2010</v>
      </c>
      <c r="C9" s="270">
        <f>SUM(C10:C10)</f>
        <v>-39</v>
      </c>
      <c r="D9" s="270">
        <f>SUM(D10:D10)</f>
        <v>-19</v>
      </c>
      <c r="E9" s="270">
        <f>SUM(E10:E10)</f>
        <v>-7</v>
      </c>
      <c r="F9" s="278">
        <f>SUM(F10:F10)</f>
        <v>-19</v>
      </c>
      <c r="G9" s="278">
        <f t="shared" ref="G9:G16" si="0">F9-E9</f>
        <v>-12</v>
      </c>
      <c r="H9" s="279">
        <f t="shared" ref="H9:H43" si="1">(F9/E9)*100</f>
        <v>271.42857142857144</v>
      </c>
    </row>
    <row r="10" spans="1:8" ht="39.75" customHeight="1">
      <c r="A10" s="101" t="s">
        <v>219</v>
      </c>
      <c r="B10" s="277">
        <v>2011</v>
      </c>
      <c r="C10" s="270">
        <v>-39</v>
      </c>
      <c r="D10" s="270">
        <v>-19</v>
      </c>
      <c r="E10" s="270">
        <v>-7</v>
      </c>
      <c r="F10" s="278">
        <v>-19</v>
      </c>
      <c r="G10" s="278">
        <f t="shared" si="0"/>
        <v>-12</v>
      </c>
      <c r="H10" s="279">
        <f t="shared" si="1"/>
        <v>271.42857142857144</v>
      </c>
    </row>
    <row r="11" spans="1:8" ht="31.5" customHeight="1">
      <c r="A11" s="101" t="s">
        <v>80</v>
      </c>
      <c r="B11" s="277">
        <v>2020</v>
      </c>
      <c r="C11" s="270"/>
      <c r="D11" s="270"/>
      <c r="E11" s="270"/>
      <c r="F11" s="278"/>
      <c r="G11" s="278">
        <f t="shared" si="0"/>
        <v>0</v>
      </c>
      <c r="H11" s="371" t="e">
        <f t="shared" si="1"/>
        <v>#DIV/0!</v>
      </c>
    </row>
    <row r="12" spans="1:8" ht="31.5" customHeight="1">
      <c r="A12" s="101" t="s">
        <v>42</v>
      </c>
      <c r="B12" s="277">
        <v>2030</v>
      </c>
      <c r="C12" s="270" t="s">
        <v>123</v>
      </c>
      <c r="D12" s="270" t="s">
        <v>123</v>
      </c>
      <c r="E12" s="270" t="s">
        <v>123</v>
      </c>
      <c r="F12" s="278" t="s">
        <v>123</v>
      </c>
      <c r="G12" s="372" t="e">
        <f t="shared" si="0"/>
        <v>#VALUE!</v>
      </c>
      <c r="H12" s="371" t="e">
        <f t="shared" si="1"/>
        <v>#VALUE!</v>
      </c>
    </row>
    <row r="13" spans="1:8" ht="31.5" customHeight="1">
      <c r="A13" s="101" t="s">
        <v>70</v>
      </c>
      <c r="B13" s="277">
        <v>2031</v>
      </c>
      <c r="C13" s="270" t="s">
        <v>123</v>
      </c>
      <c r="D13" s="270" t="s">
        <v>123</v>
      </c>
      <c r="E13" s="270" t="s">
        <v>123</v>
      </c>
      <c r="F13" s="278" t="s">
        <v>123</v>
      </c>
      <c r="G13" s="372" t="e">
        <f t="shared" si="0"/>
        <v>#VALUE!</v>
      </c>
      <c r="H13" s="371" t="e">
        <f t="shared" si="1"/>
        <v>#VALUE!</v>
      </c>
    </row>
    <row r="14" spans="1:8" ht="31.5" customHeight="1">
      <c r="A14" s="101" t="s">
        <v>13</v>
      </c>
      <c r="B14" s="277">
        <v>2040</v>
      </c>
      <c r="C14" s="270" t="s">
        <v>123</v>
      </c>
      <c r="D14" s="270" t="s">
        <v>123</v>
      </c>
      <c r="E14" s="270" t="s">
        <v>123</v>
      </c>
      <c r="F14" s="278" t="s">
        <v>123</v>
      </c>
      <c r="G14" s="372" t="e">
        <f t="shared" si="0"/>
        <v>#VALUE!</v>
      </c>
      <c r="H14" s="371" t="e">
        <f t="shared" si="1"/>
        <v>#VALUE!</v>
      </c>
    </row>
    <row r="15" spans="1:8" ht="31.5" customHeight="1">
      <c r="A15" s="101" t="s">
        <v>62</v>
      </c>
      <c r="B15" s="277">
        <v>2050</v>
      </c>
      <c r="C15" s="270" t="s">
        <v>123</v>
      </c>
      <c r="D15" s="270" t="s">
        <v>123</v>
      </c>
      <c r="E15" s="270" t="s">
        <v>123</v>
      </c>
      <c r="F15" s="278" t="s">
        <v>123</v>
      </c>
      <c r="G15" s="372" t="e">
        <f t="shared" si="0"/>
        <v>#VALUE!</v>
      </c>
      <c r="H15" s="371" t="e">
        <f t="shared" si="1"/>
        <v>#VALUE!</v>
      </c>
    </row>
    <row r="16" spans="1:8" ht="31.5" customHeight="1">
      <c r="A16" s="101" t="s">
        <v>63</v>
      </c>
      <c r="B16" s="277">
        <v>2060</v>
      </c>
      <c r="C16" s="270" t="s">
        <v>123</v>
      </c>
      <c r="D16" s="270" t="s">
        <v>123</v>
      </c>
      <c r="E16" s="270" t="s">
        <v>123</v>
      </c>
      <c r="F16" s="278" t="s">
        <v>123</v>
      </c>
      <c r="G16" s="372" t="e">
        <f t="shared" si="0"/>
        <v>#VALUE!</v>
      </c>
      <c r="H16" s="371" t="e">
        <f t="shared" si="1"/>
        <v>#VALUE!</v>
      </c>
    </row>
    <row r="17" spans="1:8" ht="45.75" customHeight="1">
      <c r="A17" s="99" t="s">
        <v>37</v>
      </c>
      <c r="B17" s="274">
        <v>2070</v>
      </c>
      <c r="C17" s="369">
        <f>SUM(C8,C9,C11,C12,C14,C15,C16)+'I. Фін результат'!C79-1</f>
        <v>-386</v>
      </c>
      <c r="D17" s="369">
        <f>SUM(D8,D9,D11,D12,D14,D15,D16)+'I. Фін результат'!D79</f>
        <v>-48</v>
      </c>
      <c r="E17" s="369">
        <f>SUM(E8,E9,E11,E12,E14,E15,E16)+'I. Фін результат'!E79</f>
        <v>94</v>
      </c>
      <c r="F17" s="275">
        <f>SUM(F8,F9,F11,F12,F14,F15,F16)+'I. Фін результат'!F79</f>
        <v>-48</v>
      </c>
      <c r="G17" s="275" t="s">
        <v>16</v>
      </c>
      <c r="H17" s="276" t="s">
        <v>16</v>
      </c>
    </row>
    <row r="18" spans="1:8" ht="30.75" customHeight="1">
      <c r="A18" s="405" t="s">
        <v>182</v>
      </c>
      <c r="B18" s="405"/>
      <c r="C18" s="405"/>
      <c r="D18" s="405"/>
      <c r="E18" s="405"/>
      <c r="F18" s="405"/>
      <c r="G18" s="405"/>
      <c r="H18" s="405"/>
    </row>
    <row r="19" spans="1:8" ht="44.25" customHeight="1">
      <c r="A19" s="99" t="s">
        <v>183</v>
      </c>
      <c r="B19" s="274">
        <v>2110</v>
      </c>
      <c r="C19" s="369">
        <f>SUM(C20:C26)</f>
        <v>758</v>
      </c>
      <c r="D19" s="369">
        <f>SUM(D20:D26)</f>
        <v>914</v>
      </c>
      <c r="E19" s="369">
        <f>SUM(E20:E26)</f>
        <v>948</v>
      </c>
      <c r="F19" s="275">
        <f>SUM(F20:F26)</f>
        <v>914</v>
      </c>
      <c r="G19" s="275">
        <f>F19-E19</f>
        <v>-34</v>
      </c>
      <c r="H19" s="276">
        <f t="shared" si="1"/>
        <v>96.413502109704638</v>
      </c>
    </row>
    <row r="20" spans="1:8" ht="33" customHeight="1">
      <c r="A20" s="101" t="s">
        <v>147</v>
      </c>
      <c r="B20" s="277">
        <v>2111</v>
      </c>
      <c r="C20" s="270">
        <v>601</v>
      </c>
      <c r="D20" s="270">
        <v>782</v>
      </c>
      <c r="E20" s="270">
        <v>770</v>
      </c>
      <c r="F20" s="278">
        <v>782</v>
      </c>
      <c r="G20" s="278">
        <f>F20-E20</f>
        <v>12</v>
      </c>
      <c r="H20" s="279">
        <f t="shared" si="1"/>
        <v>101.55844155844156</v>
      </c>
    </row>
    <row r="21" spans="1:8" ht="45.75" customHeight="1">
      <c r="A21" s="101" t="s">
        <v>148</v>
      </c>
      <c r="B21" s="277">
        <v>2112</v>
      </c>
      <c r="C21" s="270" t="s">
        <v>123</v>
      </c>
      <c r="D21" s="270" t="s">
        <v>123</v>
      </c>
      <c r="E21" s="270" t="s">
        <v>123</v>
      </c>
      <c r="F21" s="278" t="s">
        <v>123</v>
      </c>
      <c r="G21" s="372" t="e">
        <f>F21-E21</f>
        <v>#VALUE!</v>
      </c>
      <c r="H21" s="371" t="e">
        <f t="shared" si="1"/>
        <v>#VALUE!</v>
      </c>
    </row>
    <row r="22" spans="1:8" ht="25.5" customHeight="1">
      <c r="A22" s="101" t="s">
        <v>51</v>
      </c>
      <c r="B22" s="277">
        <v>2113</v>
      </c>
      <c r="C22" s="270"/>
      <c r="D22" s="270"/>
      <c r="E22" s="270"/>
      <c r="F22" s="278"/>
      <c r="G22" s="278">
        <f>F22-E22</f>
        <v>0</v>
      </c>
      <c r="H22" s="371" t="e">
        <f t="shared" si="1"/>
        <v>#DIV/0!</v>
      </c>
    </row>
    <row r="23" spans="1:8" ht="25.5" customHeight="1">
      <c r="A23" s="101" t="s">
        <v>56</v>
      </c>
      <c r="B23" s="277">
        <v>2114</v>
      </c>
      <c r="C23" s="270"/>
      <c r="D23" s="270"/>
      <c r="E23" s="270"/>
      <c r="F23" s="278"/>
      <c r="G23" s="278">
        <f t="shared" ref="G23:G43" si="2">F23-E23</f>
        <v>0</v>
      </c>
      <c r="H23" s="371" t="e">
        <f t="shared" si="1"/>
        <v>#DIV/0!</v>
      </c>
    </row>
    <row r="24" spans="1:8" ht="25.5" customHeight="1">
      <c r="A24" s="101" t="s">
        <v>157</v>
      </c>
      <c r="B24" s="277">
        <v>2115</v>
      </c>
      <c r="C24" s="270"/>
      <c r="D24" s="270"/>
      <c r="E24" s="270"/>
      <c r="F24" s="278"/>
      <c r="G24" s="278">
        <f t="shared" si="2"/>
        <v>0</v>
      </c>
      <c r="H24" s="371" t="e">
        <f t="shared" si="1"/>
        <v>#DIV/0!</v>
      </c>
    </row>
    <row r="25" spans="1:8" ht="25.5" customHeight="1">
      <c r="A25" s="101" t="s">
        <v>190</v>
      </c>
      <c r="B25" s="277">
        <v>2116</v>
      </c>
      <c r="C25" s="270">
        <v>157</v>
      </c>
      <c r="D25" s="270">
        <v>132</v>
      </c>
      <c r="E25" s="270">
        <v>178</v>
      </c>
      <c r="F25" s="278">
        <v>132</v>
      </c>
      <c r="G25" s="278">
        <f t="shared" si="2"/>
        <v>-46</v>
      </c>
      <c r="H25" s="279">
        <f t="shared" si="1"/>
        <v>74.157303370786522</v>
      </c>
    </row>
    <row r="26" spans="1:8" ht="29.25" customHeight="1">
      <c r="A26" s="101" t="s">
        <v>149</v>
      </c>
      <c r="B26" s="277">
        <v>2117</v>
      </c>
      <c r="C26" s="270"/>
      <c r="D26" s="270"/>
      <c r="E26" s="270"/>
      <c r="F26" s="278"/>
      <c r="G26" s="278">
        <f t="shared" si="2"/>
        <v>0</v>
      </c>
      <c r="H26" s="371" t="e">
        <f t="shared" si="1"/>
        <v>#DIV/0!</v>
      </c>
    </row>
    <row r="27" spans="1:8" ht="44.25" customHeight="1">
      <c r="A27" s="99" t="s">
        <v>193</v>
      </c>
      <c r="B27" s="280">
        <v>2120</v>
      </c>
      <c r="C27" s="369">
        <f>SUM(C28:C35)</f>
        <v>2050</v>
      </c>
      <c r="D27" s="369">
        <f t="shared" ref="D27:F27" si="3">SUM(D28:D35)</f>
        <v>1672</v>
      </c>
      <c r="E27" s="369">
        <f t="shared" si="3"/>
        <v>2236</v>
      </c>
      <c r="F27" s="275">
        <f t="shared" si="3"/>
        <v>1672</v>
      </c>
      <c r="G27" s="278">
        <f t="shared" si="2"/>
        <v>-564</v>
      </c>
      <c r="H27" s="276">
        <f t="shared" si="1"/>
        <v>74.776386404293376</v>
      </c>
    </row>
    <row r="28" spans="1:8" ht="27" customHeight="1">
      <c r="A28" s="100" t="s">
        <v>134</v>
      </c>
      <c r="B28" s="281">
        <v>2121</v>
      </c>
      <c r="C28" s="270">
        <v>104</v>
      </c>
      <c r="D28" s="270">
        <v>49</v>
      </c>
      <c r="E28" s="270">
        <v>68</v>
      </c>
      <c r="F28" s="278">
        <v>49</v>
      </c>
      <c r="G28" s="278">
        <f t="shared" si="2"/>
        <v>-19</v>
      </c>
      <c r="H28" s="279">
        <f t="shared" si="1"/>
        <v>72.058823529411768</v>
      </c>
    </row>
    <row r="29" spans="1:8" ht="25.5" customHeight="1">
      <c r="A29" s="101" t="s">
        <v>50</v>
      </c>
      <c r="B29" s="277">
        <v>2122</v>
      </c>
      <c r="C29" s="270">
        <v>1883</v>
      </c>
      <c r="D29" s="270">
        <v>1580</v>
      </c>
      <c r="E29" s="270">
        <v>2135</v>
      </c>
      <c r="F29" s="278">
        <v>1580</v>
      </c>
      <c r="G29" s="278">
        <f t="shared" si="2"/>
        <v>-555</v>
      </c>
      <c r="H29" s="279">
        <f t="shared" si="1"/>
        <v>74.004683840749422</v>
      </c>
    </row>
    <row r="30" spans="1:8" ht="25.5" customHeight="1">
      <c r="A30" s="101" t="s">
        <v>51</v>
      </c>
      <c r="B30" s="277">
        <v>2123</v>
      </c>
      <c r="C30" s="270"/>
      <c r="D30" s="270"/>
      <c r="E30" s="270"/>
      <c r="F30" s="278"/>
      <c r="G30" s="278">
        <f t="shared" si="2"/>
        <v>0</v>
      </c>
      <c r="H30" s="371" t="e">
        <f t="shared" si="1"/>
        <v>#DIV/0!</v>
      </c>
    </row>
    <row r="31" spans="1:8" ht="25.5" customHeight="1">
      <c r="A31" s="101" t="s">
        <v>150</v>
      </c>
      <c r="B31" s="277">
        <v>2124</v>
      </c>
      <c r="C31" s="270">
        <v>24</v>
      </c>
      <c r="D31" s="270">
        <v>24</v>
      </c>
      <c r="E31" s="270">
        <v>26</v>
      </c>
      <c r="F31" s="278">
        <v>24</v>
      </c>
      <c r="G31" s="278">
        <f t="shared" si="2"/>
        <v>-2</v>
      </c>
      <c r="H31" s="279">
        <f t="shared" si="1"/>
        <v>92.307692307692307</v>
      </c>
    </row>
    <row r="32" spans="1:8" ht="25.5" customHeight="1">
      <c r="A32" s="101" t="s">
        <v>151</v>
      </c>
      <c r="B32" s="277">
        <v>2125</v>
      </c>
      <c r="C32" s="270"/>
      <c r="D32" s="270"/>
      <c r="E32" s="270"/>
      <c r="F32" s="278"/>
      <c r="G32" s="278"/>
      <c r="H32" s="371" t="e">
        <f t="shared" si="1"/>
        <v>#DIV/0!</v>
      </c>
    </row>
    <row r="33" spans="1:8" ht="59.25" customHeight="1">
      <c r="A33" s="101" t="s">
        <v>220</v>
      </c>
      <c r="B33" s="277">
        <v>2126</v>
      </c>
      <c r="C33" s="270">
        <v>39</v>
      </c>
      <c r="D33" s="270">
        <v>19</v>
      </c>
      <c r="E33" s="270">
        <v>7</v>
      </c>
      <c r="F33" s="278">
        <v>19</v>
      </c>
      <c r="G33" s="278">
        <f t="shared" si="2"/>
        <v>12</v>
      </c>
      <c r="H33" s="279">
        <f t="shared" si="1"/>
        <v>271.42857142857144</v>
      </c>
    </row>
    <row r="34" spans="1:8" ht="25.5" customHeight="1">
      <c r="A34" s="101" t="s">
        <v>157</v>
      </c>
      <c r="B34" s="277">
        <v>2127</v>
      </c>
      <c r="C34" s="270"/>
      <c r="D34" s="270"/>
      <c r="E34" s="270"/>
      <c r="F34" s="278"/>
      <c r="G34" s="278"/>
      <c r="H34" s="371" t="e">
        <f t="shared" si="1"/>
        <v>#DIV/0!</v>
      </c>
    </row>
    <row r="35" spans="1:8" ht="25.5" customHeight="1">
      <c r="A35" s="101" t="s">
        <v>149</v>
      </c>
      <c r="B35" s="277">
        <v>2128</v>
      </c>
      <c r="C35" s="270"/>
      <c r="D35" s="270"/>
      <c r="E35" s="270"/>
      <c r="F35" s="278"/>
      <c r="G35" s="278">
        <f t="shared" si="2"/>
        <v>0</v>
      </c>
      <c r="H35" s="371" t="e">
        <f t="shared" si="1"/>
        <v>#DIV/0!</v>
      </c>
    </row>
    <row r="36" spans="1:8" ht="34.5" customHeight="1">
      <c r="A36" s="99" t="s">
        <v>214</v>
      </c>
      <c r="B36" s="280">
        <v>2130</v>
      </c>
      <c r="C36" s="369">
        <f>SUM(C37:C39)</f>
        <v>2301</v>
      </c>
      <c r="D36" s="369">
        <f>SUM(D37:D39)</f>
        <v>1931</v>
      </c>
      <c r="E36" s="369">
        <f>SUM(E37:E39)</f>
        <v>2414</v>
      </c>
      <c r="F36" s="275">
        <f>SUM(F37:F39)</f>
        <v>1931</v>
      </c>
      <c r="G36" s="275">
        <f t="shared" si="2"/>
        <v>-483</v>
      </c>
      <c r="H36" s="276">
        <f t="shared" si="1"/>
        <v>79.991714995857492</v>
      </c>
    </row>
    <row r="37" spans="1:8" ht="25.5" customHeight="1">
      <c r="A37" s="101" t="s">
        <v>152</v>
      </c>
      <c r="B37" s="277">
        <v>2131</v>
      </c>
      <c r="C37" s="270"/>
      <c r="D37" s="270"/>
      <c r="E37" s="270"/>
      <c r="F37" s="278"/>
      <c r="G37" s="278">
        <f t="shared" si="2"/>
        <v>0</v>
      </c>
      <c r="H37" s="371" t="e">
        <f t="shared" si="1"/>
        <v>#DIV/0!</v>
      </c>
    </row>
    <row r="38" spans="1:8" ht="25.5" customHeight="1">
      <c r="A38" s="101" t="s">
        <v>153</v>
      </c>
      <c r="B38" s="277">
        <v>2132</v>
      </c>
      <c r="C38" s="270">
        <v>2301</v>
      </c>
      <c r="D38" s="270">
        <v>1931</v>
      </c>
      <c r="E38" s="270">
        <v>2414</v>
      </c>
      <c r="F38" s="278">
        <v>1931</v>
      </c>
      <c r="G38" s="278">
        <f t="shared" si="2"/>
        <v>-483</v>
      </c>
      <c r="H38" s="279">
        <f t="shared" si="1"/>
        <v>79.991714995857492</v>
      </c>
    </row>
    <row r="39" spans="1:8" ht="25.5" customHeight="1">
      <c r="A39" s="101" t="s">
        <v>154</v>
      </c>
      <c r="B39" s="277">
        <v>2133</v>
      </c>
      <c r="C39" s="270"/>
      <c r="D39" s="270"/>
      <c r="E39" s="270"/>
      <c r="F39" s="278"/>
      <c r="G39" s="278"/>
      <c r="H39" s="371" t="e">
        <f t="shared" si="1"/>
        <v>#DIV/0!</v>
      </c>
    </row>
    <row r="40" spans="1:8" ht="34.5" customHeight="1">
      <c r="A40" s="99" t="s">
        <v>155</v>
      </c>
      <c r="B40" s="280">
        <v>2140</v>
      </c>
      <c r="C40" s="369">
        <f>SUM(C41:C42)</f>
        <v>0</v>
      </c>
      <c r="D40" s="369">
        <f>SUM(D41:D42)</f>
        <v>0</v>
      </c>
      <c r="E40" s="369">
        <f>SUM(E41:E42)</f>
        <v>0</v>
      </c>
      <c r="F40" s="275">
        <f>SUM(F41:F42)</f>
        <v>0</v>
      </c>
      <c r="G40" s="275"/>
      <c r="H40" s="373" t="e">
        <f t="shared" si="1"/>
        <v>#DIV/0!</v>
      </c>
    </row>
    <row r="41" spans="1:8" ht="48" customHeight="1">
      <c r="A41" s="100" t="s">
        <v>71</v>
      </c>
      <c r="B41" s="281">
        <v>2141</v>
      </c>
      <c r="C41" s="270"/>
      <c r="D41" s="270"/>
      <c r="E41" s="270"/>
      <c r="F41" s="278"/>
      <c r="G41" s="278"/>
      <c r="H41" s="371" t="e">
        <f t="shared" si="1"/>
        <v>#DIV/0!</v>
      </c>
    </row>
    <row r="42" spans="1:8" ht="32.25" customHeight="1">
      <c r="A42" s="101" t="s">
        <v>156</v>
      </c>
      <c r="B42" s="277">
        <v>2142</v>
      </c>
      <c r="C42" s="270"/>
      <c r="D42" s="270"/>
      <c r="E42" s="270"/>
      <c r="F42" s="278"/>
      <c r="G42" s="278">
        <f t="shared" si="2"/>
        <v>0</v>
      </c>
      <c r="H42" s="371" t="e">
        <f t="shared" si="1"/>
        <v>#DIV/0!</v>
      </c>
    </row>
    <row r="43" spans="1:8" ht="34.5" customHeight="1">
      <c r="A43" s="99" t="s">
        <v>175</v>
      </c>
      <c r="B43" s="280">
        <v>2200</v>
      </c>
      <c r="C43" s="369">
        <f>SUM(C19,C27,C36,C40)</f>
        <v>5109</v>
      </c>
      <c r="D43" s="369">
        <f>SUM(D19,D27,D36,D40)</f>
        <v>4517</v>
      </c>
      <c r="E43" s="369">
        <f>SUM(E19,E27,E36,E40)</f>
        <v>5598</v>
      </c>
      <c r="F43" s="275">
        <f>SUM(F19,F27,F36,F40)</f>
        <v>4517</v>
      </c>
      <c r="G43" s="275">
        <f t="shared" si="2"/>
        <v>-1081</v>
      </c>
      <c r="H43" s="276">
        <f t="shared" si="1"/>
        <v>80.689531975705606</v>
      </c>
    </row>
    <row r="44" spans="1:8" s="103" customFormat="1">
      <c r="A44" s="102"/>
      <c r="B44" s="282"/>
      <c r="C44" s="268"/>
      <c r="D44" s="268"/>
      <c r="E44" s="268"/>
      <c r="F44" s="282"/>
      <c r="G44" s="282"/>
      <c r="H44" s="282"/>
    </row>
    <row r="45" spans="1:8" s="103" customFormat="1">
      <c r="A45" s="102"/>
      <c r="B45" s="282"/>
      <c r="C45" s="268"/>
      <c r="D45" s="268"/>
      <c r="E45" s="268"/>
      <c r="F45" s="282"/>
      <c r="G45" s="282"/>
      <c r="H45" s="282"/>
    </row>
    <row r="46" spans="1:8" s="103" customFormat="1">
      <c r="A46" s="102"/>
      <c r="B46" s="282"/>
      <c r="C46" s="268"/>
      <c r="D46" s="268"/>
      <c r="E46" s="268"/>
      <c r="F46" s="282"/>
      <c r="G46" s="282"/>
      <c r="H46" s="282"/>
    </row>
    <row r="47" spans="1:8" s="69" customFormat="1" ht="27.75" customHeight="1">
      <c r="A47" s="104" t="s">
        <v>245</v>
      </c>
      <c r="B47" s="283"/>
      <c r="C47" s="406" t="s">
        <v>92</v>
      </c>
      <c r="D47" s="406"/>
      <c r="E47" s="370"/>
      <c r="F47" s="407" t="s">
        <v>246</v>
      </c>
      <c r="G47" s="407"/>
      <c r="H47" s="407"/>
    </row>
    <row r="48" spans="1:8" s="82" customFormat="1">
      <c r="A48" s="88" t="s">
        <v>187</v>
      </c>
      <c r="B48" s="284"/>
      <c r="C48" s="404" t="s">
        <v>192</v>
      </c>
      <c r="D48" s="404"/>
      <c r="E48" s="236"/>
      <c r="F48" s="391" t="s">
        <v>191</v>
      </c>
      <c r="G48" s="391"/>
      <c r="H48" s="391"/>
    </row>
    <row r="49" spans="1:10" s="95" customFormat="1">
      <c r="A49" s="106"/>
      <c r="B49" s="282"/>
      <c r="C49" s="268"/>
      <c r="D49" s="268"/>
      <c r="E49" s="268"/>
      <c r="F49" s="282"/>
      <c r="G49" s="282"/>
      <c r="H49" s="282"/>
      <c r="I49" s="94"/>
      <c r="J49" s="94"/>
    </row>
    <row r="50" spans="1:10" s="95" customFormat="1">
      <c r="A50" s="106"/>
      <c r="B50" s="282"/>
      <c r="C50" s="268"/>
      <c r="D50" s="268"/>
      <c r="E50" s="268"/>
      <c r="F50" s="282"/>
      <c r="G50" s="282"/>
      <c r="H50" s="282"/>
      <c r="I50" s="94"/>
      <c r="J50" s="94"/>
    </row>
    <row r="51" spans="1:10" s="95" customFormat="1">
      <c r="A51" s="106"/>
      <c r="B51" s="282"/>
      <c r="C51" s="268"/>
      <c r="D51" s="268"/>
      <c r="E51" s="268"/>
      <c r="F51" s="282"/>
      <c r="G51" s="282"/>
      <c r="H51" s="282"/>
      <c r="I51" s="94"/>
      <c r="J51" s="94"/>
    </row>
    <row r="52" spans="1:10" s="95" customFormat="1">
      <c r="A52" s="106"/>
      <c r="B52" s="282"/>
      <c r="C52" s="268"/>
      <c r="D52" s="268"/>
      <c r="E52" s="268"/>
      <c r="F52" s="282"/>
      <c r="G52" s="282"/>
      <c r="H52" s="282"/>
      <c r="I52" s="94"/>
      <c r="J52" s="94"/>
    </row>
    <row r="53" spans="1:10" s="95" customFormat="1">
      <c r="A53" s="106"/>
      <c r="B53" s="282"/>
      <c r="C53" s="268"/>
      <c r="D53" s="268"/>
      <c r="E53" s="268"/>
      <c r="F53" s="282"/>
      <c r="G53" s="282"/>
      <c r="H53" s="282"/>
      <c r="I53" s="94"/>
      <c r="J53" s="94"/>
    </row>
    <row r="54" spans="1:10" s="95" customFormat="1">
      <c r="A54" s="106"/>
      <c r="B54" s="282"/>
      <c r="C54" s="268"/>
      <c r="D54" s="268"/>
      <c r="E54" s="268"/>
      <c r="F54" s="282"/>
      <c r="G54" s="282"/>
      <c r="H54" s="282"/>
      <c r="I54" s="94"/>
      <c r="J54" s="94"/>
    </row>
    <row r="55" spans="1:10" s="95" customFormat="1">
      <c r="A55" s="106"/>
      <c r="B55" s="282"/>
      <c r="C55" s="268"/>
      <c r="D55" s="268"/>
      <c r="E55" s="268"/>
      <c r="F55" s="282"/>
      <c r="G55" s="282"/>
      <c r="H55" s="282"/>
      <c r="I55" s="94"/>
      <c r="J55" s="94"/>
    </row>
    <row r="56" spans="1:10" s="95" customFormat="1">
      <c r="A56" s="106"/>
      <c r="B56" s="282"/>
      <c r="C56" s="268"/>
      <c r="D56" s="268"/>
      <c r="E56" s="268"/>
      <c r="F56" s="282"/>
      <c r="G56" s="282"/>
      <c r="H56" s="282"/>
      <c r="I56" s="94"/>
      <c r="J56" s="94"/>
    </row>
    <row r="57" spans="1:10" s="95" customFormat="1">
      <c r="A57" s="106"/>
      <c r="B57" s="282"/>
      <c r="C57" s="268"/>
      <c r="D57" s="268"/>
      <c r="E57" s="268"/>
      <c r="F57" s="282"/>
      <c r="G57" s="282"/>
      <c r="H57" s="282"/>
      <c r="I57" s="94"/>
      <c r="J57" s="94"/>
    </row>
    <row r="58" spans="1:10" s="95" customFormat="1">
      <c r="A58" s="106"/>
      <c r="B58" s="282"/>
      <c r="C58" s="268"/>
      <c r="D58" s="268"/>
      <c r="E58" s="268"/>
      <c r="F58" s="282"/>
      <c r="G58" s="282"/>
      <c r="H58" s="282"/>
      <c r="I58" s="94"/>
      <c r="J58" s="94"/>
    </row>
    <row r="59" spans="1:10" s="95" customFormat="1">
      <c r="A59" s="106"/>
      <c r="B59" s="282"/>
      <c r="C59" s="268"/>
      <c r="D59" s="268"/>
      <c r="E59" s="268"/>
      <c r="F59" s="282"/>
      <c r="G59" s="282"/>
      <c r="H59" s="282"/>
      <c r="I59" s="94"/>
      <c r="J59" s="94"/>
    </row>
    <row r="60" spans="1:10" s="95" customFormat="1">
      <c r="A60" s="106"/>
      <c r="B60" s="282"/>
      <c r="C60" s="268"/>
      <c r="D60" s="268"/>
      <c r="E60" s="268"/>
      <c r="F60" s="282"/>
      <c r="G60" s="282"/>
      <c r="H60" s="282"/>
      <c r="I60" s="94"/>
      <c r="J60" s="94"/>
    </row>
    <row r="61" spans="1:10" s="95" customFormat="1">
      <c r="A61" s="106"/>
      <c r="B61" s="282"/>
      <c r="C61" s="268"/>
      <c r="D61" s="268"/>
      <c r="E61" s="268"/>
      <c r="F61" s="282"/>
      <c r="G61" s="282"/>
      <c r="H61" s="282"/>
      <c r="I61" s="94"/>
      <c r="J61" s="94"/>
    </row>
    <row r="62" spans="1:10" s="95" customFormat="1">
      <c r="A62" s="106"/>
      <c r="B62" s="282"/>
      <c r="C62" s="268"/>
      <c r="D62" s="268"/>
      <c r="E62" s="268"/>
      <c r="F62" s="282"/>
      <c r="G62" s="282"/>
      <c r="H62" s="282"/>
      <c r="I62" s="94"/>
      <c r="J62" s="94"/>
    </row>
    <row r="63" spans="1:10" s="95" customFormat="1">
      <c r="A63" s="106"/>
      <c r="B63" s="282"/>
      <c r="C63" s="268"/>
      <c r="D63" s="268"/>
      <c r="E63" s="268"/>
      <c r="F63" s="282"/>
      <c r="G63" s="282"/>
      <c r="H63" s="282"/>
      <c r="I63" s="94"/>
      <c r="J63" s="94"/>
    </row>
    <row r="64" spans="1:10" s="95" customFormat="1">
      <c r="A64" s="106"/>
      <c r="B64" s="282"/>
      <c r="C64" s="268"/>
      <c r="D64" s="268"/>
      <c r="E64" s="268"/>
      <c r="F64" s="282"/>
      <c r="G64" s="282"/>
      <c r="H64" s="282"/>
      <c r="I64" s="94"/>
      <c r="J64" s="94"/>
    </row>
    <row r="65" spans="1:10" s="95" customFormat="1">
      <c r="A65" s="106"/>
      <c r="B65" s="282"/>
      <c r="C65" s="268"/>
      <c r="D65" s="268"/>
      <c r="E65" s="268"/>
      <c r="F65" s="282"/>
      <c r="G65" s="282"/>
      <c r="H65" s="282"/>
      <c r="I65" s="94"/>
      <c r="J65" s="94"/>
    </row>
    <row r="66" spans="1:10" s="95" customFormat="1">
      <c r="A66" s="106"/>
      <c r="B66" s="282"/>
      <c r="C66" s="268"/>
      <c r="D66" s="268"/>
      <c r="E66" s="268"/>
      <c r="F66" s="282"/>
      <c r="G66" s="282"/>
      <c r="H66" s="282"/>
      <c r="I66" s="94"/>
      <c r="J66" s="94"/>
    </row>
    <row r="67" spans="1:10" s="95" customFormat="1">
      <c r="A67" s="106"/>
      <c r="B67" s="282"/>
      <c r="C67" s="268"/>
      <c r="D67" s="268"/>
      <c r="E67" s="268"/>
      <c r="F67" s="282"/>
      <c r="G67" s="282"/>
      <c r="H67" s="282"/>
      <c r="I67" s="94"/>
      <c r="J67" s="94"/>
    </row>
    <row r="68" spans="1:10" s="95" customFormat="1">
      <c r="A68" s="106"/>
      <c r="B68" s="282"/>
      <c r="C68" s="268"/>
      <c r="D68" s="268"/>
      <c r="E68" s="268"/>
      <c r="F68" s="282"/>
      <c r="G68" s="282"/>
      <c r="H68" s="282"/>
      <c r="I68" s="94"/>
      <c r="J68" s="94"/>
    </row>
    <row r="69" spans="1:10" s="95" customFormat="1">
      <c r="A69" s="106"/>
      <c r="B69" s="282"/>
      <c r="C69" s="268"/>
      <c r="D69" s="268"/>
      <c r="E69" s="268"/>
      <c r="F69" s="282"/>
      <c r="G69" s="282"/>
      <c r="H69" s="282"/>
      <c r="I69" s="94"/>
      <c r="J69" s="94"/>
    </row>
    <row r="70" spans="1:10" s="95" customFormat="1">
      <c r="A70" s="106"/>
      <c r="B70" s="282"/>
      <c r="C70" s="268"/>
      <c r="D70" s="268"/>
      <c r="E70" s="268"/>
      <c r="F70" s="282"/>
      <c r="G70" s="282"/>
      <c r="H70" s="282"/>
      <c r="I70" s="94"/>
      <c r="J70" s="94"/>
    </row>
    <row r="71" spans="1:10" s="95" customFormat="1">
      <c r="A71" s="106"/>
      <c r="B71" s="282"/>
      <c r="C71" s="268"/>
      <c r="D71" s="268"/>
      <c r="E71" s="268"/>
      <c r="F71" s="282"/>
      <c r="G71" s="282"/>
      <c r="H71" s="282"/>
      <c r="I71" s="94"/>
      <c r="J71" s="94"/>
    </row>
    <row r="72" spans="1:10" s="95" customFormat="1">
      <c r="A72" s="106"/>
      <c r="B72" s="282"/>
      <c r="C72" s="268"/>
      <c r="D72" s="268"/>
      <c r="E72" s="268"/>
      <c r="F72" s="282"/>
      <c r="G72" s="282"/>
      <c r="H72" s="282"/>
      <c r="I72" s="94"/>
      <c r="J72" s="94"/>
    </row>
    <row r="73" spans="1:10" s="95" customFormat="1">
      <c r="A73" s="106"/>
      <c r="B73" s="282"/>
      <c r="C73" s="268"/>
      <c r="D73" s="268"/>
      <c r="E73" s="268"/>
      <c r="F73" s="282"/>
      <c r="G73" s="282"/>
      <c r="H73" s="282"/>
      <c r="I73" s="94"/>
      <c r="J73" s="94"/>
    </row>
    <row r="74" spans="1:10" s="95" customFormat="1">
      <c r="A74" s="106"/>
      <c r="B74" s="282"/>
      <c r="C74" s="268"/>
      <c r="D74" s="268"/>
      <c r="E74" s="268"/>
      <c r="F74" s="282"/>
      <c r="G74" s="282"/>
      <c r="H74" s="282"/>
      <c r="I74" s="94"/>
      <c r="J74" s="94"/>
    </row>
    <row r="75" spans="1:10" s="95" customFormat="1">
      <c r="A75" s="106"/>
      <c r="B75" s="282"/>
      <c r="C75" s="268"/>
      <c r="D75" s="268"/>
      <c r="E75" s="268"/>
      <c r="F75" s="282"/>
      <c r="G75" s="282"/>
      <c r="H75" s="282"/>
      <c r="I75" s="94"/>
      <c r="J75" s="94"/>
    </row>
    <row r="76" spans="1:10" s="95" customFormat="1">
      <c r="A76" s="106"/>
      <c r="B76" s="282"/>
      <c r="C76" s="268"/>
      <c r="D76" s="268"/>
      <c r="E76" s="268"/>
      <c r="F76" s="282"/>
      <c r="G76" s="282"/>
      <c r="H76" s="282"/>
      <c r="I76" s="94"/>
      <c r="J76" s="94"/>
    </row>
    <row r="77" spans="1:10" s="95" customFormat="1">
      <c r="A77" s="106"/>
      <c r="B77" s="282"/>
      <c r="C77" s="268"/>
      <c r="D77" s="268"/>
      <c r="E77" s="268"/>
      <c r="F77" s="282"/>
      <c r="G77" s="282"/>
      <c r="H77" s="282"/>
      <c r="I77" s="94"/>
      <c r="J77" s="94"/>
    </row>
    <row r="78" spans="1:10" s="95" customFormat="1">
      <c r="A78" s="106"/>
      <c r="B78" s="282"/>
      <c r="C78" s="268"/>
      <c r="D78" s="268"/>
      <c r="E78" s="268"/>
      <c r="F78" s="282"/>
      <c r="G78" s="282"/>
      <c r="H78" s="282"/>
      <c r="I78" s="94"/>
      <c r="J78" s="94"/>
    </row>
    <row r="79" spans="1:10" s="95" customFormat="1">
      <c r="A79" s="106"/>
      <c r="B79" s="282"/>
      <c r="C79" s="268"/>
      <c r="D79" s="268"/>
      <c r="E79" s="268"/>
      <c r="F79" s="282"/>
      <c r="G79" s="282"/>
      <c r="H79" s="282"/>
      <c r="I79" s="94"/>
      <c r="J79" s="94"/>
    </row>
    <row r="80" spans="1:10" s="95" customFormat="1">
      <c r="A80" s="106"/>
      <c r="B80" s="282"/>
      <c r="C80" s="268"/>
      <c r="D80" s="268"/>
      <c r="E80" s="268"/>
      <c r="F80" s="282"/>
      <c r="G80" s="282"/>
      <c r="H80" s="282"/>
      <c r="I80" s="94"/>
      <c r="J80" s="94"/>
    </row>
    <row r="81" spans="1:10" s="95" customFormat="1">
      <c r="A81" s="106"/>
      <c r="B81" s="282"/>
      <c r="C81" s="268"/>
      <c r="D81" s="268"/>
      <c r="E81" s="268"/>
      <c r="F81" s="282"/>
      <c r="G81" s="282"/>
      <c r="H81" s="282"/>
      <c r="I81" s="94"/>
      <c r="J81" s="94"/>
    </row>
    <row r="82" spans="1:10" s="95" customFormat="1">
      <c r="A82" s="106"/>
      <c r="B82" s="282"/>
      <c r="C82" s="268"/>
      <c r="D82" s="268"/>
      <c r="E82" s="268"/>
      <c r="F82" s="282"/>
      <c r="G82" s="282"/>
      <c r="H82" s="282"/>
      <c r="I82" s="94"/>
      <c r="J82" s="94"/>
    </row>
    <row r="83" spans="1:10" s="95" customFormat="1">
      <c r="A83" s="106"/>
      <c r="B83" s="282"/>
      <c r="C83" s="268"/>
      <c r="D83" s="268"/>
      <c r="E83" s="268"/>
      <c r="F83" s="282"/>
      <c r="G83" s="282"/>
      <c r="H83" s="282"/>
      <c r="I83" s="94"/>
      <c r="J83" s="94"/>
    </row>
    <row r="84" spans="1:10" s="95" customFormat="1">
      <c r="A84" s="106"/>
      <c r="B84" s="282"/>
      <c r="C84" s="268"/>
      <c r="D84" s="268"/>
      <c r="E84" s="268"/>
      <c r="F84" s="282"/>
      <c r="G84" s="282"/>
      <c r="H84" s="282"/>
      <c r="I84" s="94"/>
      <c r="J84" s="94"/>
    </row>
    <row r="85" spans="1:10" s="95" customFormat="1">
      <c r="A85" s="106"/>
      <c r="B85" s="282"/>
      <c r="C85" s="268"/>
      <c r="D85" s="268"/>
      <c r="E85" s="268"/>
      <c r="F85" s="282"/>
      <c r="G85" s="282"/>
      <c r="H85" s="282"/>
      <c r="I85" s="94"/>
      <c r="J85" s="94"/>
    </row>
    <row r="86" spans="1:10" s="95" customFormat="1">
      <c r="A86" s="106"/>
      <c r="B86" s="282"/>
      <c r="C86" s="268"/>
      <c r="D86" s="268"/>
      <c r="E86" s="268"/>
      <c r="F86" s="282"/>
      <c r="G86" s="282"/>
      <c r="H86" s="282"/>
      <c r="I86" s="94"/>
      <c r="J86" s="94"/>
    </row>
    <row r="87" spans="1:10" s="95" customFormat="1">
      <c r="A87" s="106"/>
      <c r="B87" s="282"/>
      <c r="C87" s="268"/>
      <c r="D87" s="268"/>
      <c r="E87" s="268"/>
      <c r="F87" s="282"/>
      <c r="G87" s="282"/>
      <c r="H87" s="282"/>
      <c r="I87" s="94"/>
      <c r="J87" s="94"/>
    </row>
    <row r="88" spans="1:10" s="95" customFormat="1">
      <c r="A88" s="106"/>
      <c r="B88" s="282"/>
      <c r="C88" s="268"/>
      <c r="D88" s="268"/>
      <c r="E88" s="268"/>
      <c r="F88" s="282"/>
      <c r="G88" s="282"/>
      <c r="H88" s="282"/>
      <c r="I88" s="94"/>
      <c r="J88" s="94"/>
    </row>
    <row r="89" spans="1:10" s="95" customFormat="1">
      <c r="A89" s="106"/>
      <c r="B89" s="282"/>
      <c r="C89" s="268"/>
      <c r="D89" s="268"/>
      <c r="E89" s="268"/>
      <c r="F89" s="282"/>
      <c r="G89" s="282"/>
      <c r="H89" s="282"/>
      <c r="I89" s="94"/>
      <c r="J89" s="94"/>
    </row>
    <row r="90" spans="1:10" s="95" customFormat="1">
      <c r="A90" s="106"/>
      <c r="B90" s="282"/>
      <c r="C90" s="268"/>
      <c r="D90" s="268"/>
      <c r="E90" s="268"/>
      <c r="F90" s="282"/>
      <c r="G90" s="282"/>
      <c r="H90" s="282"/>
      <c r="I90" s="94"/>
      <c r="J90" s="94"/>
    </row>
    <row r="91" spans="1:10" s="95" customFormat="1">
      <c r="A91" s="106"/>
      <c r="B91" s="282"/>
      <c r="C91" s="268"/>
      <c r="D91" s="268"/>
      <c r="E91" s="268"/>
      <c r="F91" s="282"/>
      <c r="G91" s="282"/>
      <c r="H91" s="282"/>
      <c r="I91" s="94"/>
      <c r="J91" s="94"/>
    </row>
    <row r="92" spans="1:10" s="95" customFormat="1">
      <c r="A92" s="106"/>
      <c r="B92" s="282"/>
      <c r="C92" s="268"/>
      <c r="D92" s="268"/>
      <c r="E92" s="268"/>
      <c r="F92" s="282"/>
      <c r="G92" s="282"/>
      <c r="H92" s="282"/>
      <c r="I92" s="94"/>
      <c r="J92" s="94"/>
    </row>
    <row r="93" spans="1:10" s="95" customFormat="1">
      <c r="A93" s="106"/>
      <c r="B93" s="282"/>
      <c r="C93" s="268"/>
      <c r="D93" s="268"/>
      <c r="E93" s="268"/>
      <c r="F93" s="282"/>
      <c r="G93" s="282"/>
      <c r="H93" s="282"/>
      <c r="I93" s="94"/>
      <c r="J93" s="94"/>
    </row>
    <row r="94" spans="1:10" s="95" customFormat="1">
      <c r="A94" s="106"/>
      <c r="B94" s="282"/>
      <c r="C94" s="268"/>
      <c r="D94" s="268"/>
      <c r="E94" s="268"/>
      <c r="F94" s="282"/>
      <c r="G94" s="282"/>
      <c r="H94" s="282"/>
      <c r="I94" s="94"/>
      <c r="J94" s="94"/>
    </row>
    <row r="95" spans="1:10" s="95" customFormat="1">
      <c r="A95" s="106"/>
      <c r="B95" s="282"/>
      <c r="C95" s="268"/>
      <c r="D95" s="268"/>
      <c r="E95" s="268"/>
      <c r="F95" s="282"/>
      <c r="G95" s="282"/>
      <c r="H95" s="282"/>
      <c r="I95" s="94"/>
      <c r="J95" s="94"/>
    </row>
    <row r="96" spans="1:10" s="95" customFormat="1">
      <c r="A96" s="106"/>
      <c r="B96" s="282"/>
      <c r="C96" s="268"/>
      <c r="D96" s="268"/>
      <c r="E96" s="268"/>
      <c r="F96" s="282"/>
      <c r="G96" s="282"/>
      <c r="H96" s="282"/>
      <c r="I96" s="94"/>
      <c r="J96" s="94"/>
    </row>
    <row r="97" spans="1:10" s="95" customFormat="1">
      <c r="A97" s="106"/>
      <c r="B97" s="282"/>
      <c r="C97" s="268"/>
      <c r="D97" s="268"/>
      <c r="E97" s="268"/>
      <c r="F97" s="282"/>
      <c r="G97" s="282"/>
      <c r="H97" s="282"/>
      <c r="I97" s="94"/>
      <c r="J97" s="94"/>
    </row>
    <row r="98" spans="1:10" s="95" customFormat="1">
      <c r="A98" s="106"/>
      <c r="B98" s="282"/>
      <c r="C98" s="268"/>
      <c r="D98" s="268"/>
      <c r="E98" s="268"/>
      <c r="F98" s="282"/>
      <c r="G98" s="282"/>
      <c r="H98" s="282"/>
      <c r="I98" s="94"/>
      <c r="J98" s="94"/>
    </row>
    <row r="99" spans="1:10" s="95" customFormat="1">
      <c r="A99" s="106"/>
      <c r="B99" s="282"/>
      <c r="C99" s="268"/>
      <c r="D99" s="268"/>
      <c r="E99" s="268"/>
      <c r="F99" s="282"/>
      <c r="G99" s="282"/>
      <c r="H99" s="282"/>
      <c r="I99" s="94"/>
      <c r="J99" s="94"/>
    </row>
    <row r="100" spans="1:10" s="95" customFormat="1">
      <c r="A100" s="106"/>
      <c r="B100" s="282"/>
      <c r="C100" s="268"/>
      <c r="D100" s="268"/>
      <c r="E100" s="268"/>
      <c r="F100" s="282"/>
      <c r="G100" s="282"/>
      <c r="H100" s="282"/>
      <c r="I100" s="94"/>
      <c r="J100" s="94"/>
    </row>
    <row r="101" spans="1:10" s="95" customFormat="1">
      <c r="A101" s="106"/>
      <c r="B101" s="282"/>
      <c r="C101" s="268"/>
      <c r="D101" s="268"/>
      <c r="E101" s="268"/>
      <c r="F101" s="282"/>
      <c r="G101" s="282"/>
      <c r="H101" s="282"/>
      <c r="I101" s="94"/>
      <c r="J101" s="94"/>
    </row>
    <row r="102" spans="1:10" s="95" customFormat="1">
      <c r="A102" s="106"/>
      <c r="B102" s="282"/>
      <c r="C102" s="268"/>
      <c r="D102" s="268"/>
      <c r="E102" s="268"/>
      <c r="F102" s="282"/>
      <c r="G102" s="282"/>
      <c r="H102" s="282"/>
      <c r="I102" s="94"/>
      <c r="J102" s="94"/>
    </row>
    <row r="103" spans="1:10" s="95" customFormat="1">
      <c r="A103" s="106"/>
      <c r="B103" s="282"/>
      <c r="C103" s="268"/>
      <c r="D103" s="268"/>
      <c r="E103" s="268"/>
      <c r="F103" s="282"/>
      <c r="G103" s="282"/>
      <c r="H103" s="282"/>
      <c r="I103" s="94"/>
      <c r="J103" s="94"/>
    </row>
    <row r="104" spans="1:10" s="95" customFormat="1">
      <c r="A104" s="106"/>
      <c r="B104" s="282"/>
      <c r="C104" s="268"/>
      <c r="D104" s="268"/>
      <c r="E104" s="268"/>
      <c r="F104" s="282"/>
      <c r="G104" s="282"/>
      <c r="H104" s="282"/>
      <c r="I104" s="94"/>
      <c r="J104" s="94"/>
    </row>
    <row r="105" spans="1:10" s="95" customFormat="1">
      <c r="A105" s="106"/>
      <c r="B105" s="282"/>
      <c r="C105" s="268"/>
      <c r="D105" s="268"/>
      <c r="E105" s="268"/>
      <c r="F105" s="282"/>
      <c r="G105" s="282"/>
      <c r="H105" s="282"/>
      <c r="I105" s="94"/>
      <c r="J105" s="94"/>
    </row>
    <row r="106" spans="1:10" s="95" customFormat="1">
      <c r="A106" s="106"/>
      <c r="B106" s="282"/>
      <c r="C106" s="268"/>
      <c r="D106" s="268"/>
      <c r="E106" s="268"/>
      <c r="F106" s="282"/>
      <c r="G106" s="282"/>
      <c r="H106" s="282"/>
      <c r="I106" s="94"/>
      <c r="J106" s="94"/>
    </row>
    <row r="107" spans="1:10" s="95" customFormat="1">
      <c r="A107" s="106"/>
      <c r="B107" s="282"/>
      <c r="C107" s="268"/>
      <c r="D107" s="268"/>
      <c r="E107" s="268"/>
      <c r="F107" s="282"/>
      <c r="G107" s="282"/>
      <c r="H107" s="282"/>
      <c r="I107" s="94"/>
      <c r="J107" s="94"/>
    </row>
    <row r="108" spans="1:10" s="95" customFormat="1">
      <c r="A108" s="106"/>
      <c r="B108" s="282"/>
      <c r="C108" s="268"/>
      <c r="D108" s="268"/>
      <c r="E108" s="268"/>
      <c r="F108" s="282"/>
      <c r="G108" s="282"/>
      <c r="H108" s="282"/>
      <c r="I108" s="94"/>
      <c r="J108" s="94"/>
    </row>
    <row r="109" spans="1:10" s="95" customFormat="1">
      <c r="A109" s="106"/>
      <c r="B109" s="282"/>
      <c r="C109" s="268"/>
      <c r="D109" s="268"/>
      <c r="E109" s="268"/>
      <c r="F109" s="282"/>
      <c r="G109" s="282"/>
      <c r="H109" s="282"/>
      <c r="I109" s="94"/>
      <c r="J109" s="94"/>
    </row>
    <row r="110" spans="1:10" s="95" customFormat="1">
      <c r="A110" s="106"/>
      <c r="B110" s="282"/>
      <c r="C110" s="268"/>
      <c r="D110" s="268"/>
      <c r="E110" s="268"/>
      <c r="F110" s="282"/>
      <c r="G110" s="282"/>
      <c r="H110" s="282"/>
      <c r="I110" s="94"/>
      <c r="J110" s="94"/>
    </row>
    <row r="111" spans="1:10" s="95" customFormat="1">
      <c r="A111" s="106"/>
      <c r="B111" s="282"/>
      <c r="C111" s="268"/>
      <c r="D111" s="268"/>
      <c r="E111" s="268"/>
      <c r="F111" s="282"/>
      <c r="G111" s="282"/>
      <c r="H111" s="282"/>
      <c r="I111" s="94"/>
      <c r="J111" s="94"/>
    </row>
    <row r="112" spans="1:10" s="95" customFormat="1">
      <c r="A112" s="106"/>
      <c r="B112" s="282"/>
      <c r="C112" s="268"/>
      <c r="D112" s="268"/>
      <c r="E112" s="268"/>
      <c r="F112" s="282"/>
      <c r="G112" s="282"/>
      <c r="H112" s="282"/>
      <c r="I112" s="94"/>
      <c r="J112" s="94"/>
    </row>
    <row r="113" spans="1:10" s="95" customFormat="1">
      <c r="A113" s="106"/>
      <c r="B113" s="282"/>
      <c r="C113" s="268"/>
      <c r="D113" s="268"/>
      <c r="E113" s="268"/>
      <c r="F113" s="282"/>
      <c r="G113" s="282"/>
      <c r="H113" s="282"/>
      <c r="I113" s="94"/>
      <c r="J113" s="94"/>
    </row>
    <row r="114" spans="1:10" s="95" customFormat="1">
      <c r="A114" s="107"/>
      <c r="B114" s="268"/>
      <c r="C114" s="268"/>
      <c r="D114" s="268"/>
      <c r="E114" s="268"/>
      <c r="F114" s="268"/>
      <c r="G114" s="268"/>
      <c r="H114" s="268"/>
      <c r="I114" s="94"/>
      <c r="J114" s="94"/>
    </row>
    <row r="115" spans="1:10" s="95" customFormat="1">
      <c r="A115" s="107"/>
      <c r="B115" s="268"/>
      <c r="C115" s="268"/>
      <c r="D115" s="268"/>
      <c r="E115" s="268"/>
      <c r="F115" s="268"/>
      <c r="G115" s="268"/>
      <c r="H115" s="268"/>
      <c r="I115" s="94"/>
      <c r="J115" s="94"/>
    </row>
    <row r="116" spans="1:10" s="95" customFormat="1">
      <c r="A116" s="107"/>
      <c r="B116" s="268"/>
      <c r="C116" s="268"/>
      <c r="D116" s="268"/>
      <c r="E116" s="268"/>
      <c r="F116" s="268"/>
      <c r="G116" s="268"/>
      <c r="H116" s="268"/>
      <c r="I116" s="94"/>
      <c r="J116" s="94"/>
    </row>
    <row r="117" spans="1:10" s="95" customFormat="1">
      <c r="A117" s="107"/>
      <c r="B117" s="268"/>
      <c r="C117" s="268"/>
      <c r="D117" s="268"/>
      <c r="E117" s="268"/>
      <c r="F117" s="268"/>
      <c r="G117" s="268"/>
      <c r="H117" s="268"/>
      <c r="I117" s="94"/>
      <c r="J117" s="94"/>
    </row>
    <row r="118" spans="1:10" s="95" customFormat="1">
      <c r="A118" s="107"/>
      <c r="B118" s="268"/>
      <c r="C118" s="268"/>
      <c r="D118" s="268"/>
      <c r="E118" s="268"/>
      <c r="F118" s="268"/>
      <c r="G118" s="268"/>
      <c r="H118" s="268"/>
      <c r="I118" s="94"/>
      <c r="J118" s="94"/>
    </row>
    <row r="119" spans="1:10" s="95" customFormat="1">
      <c r="A119" s="107"/>
      <c r="B119" s="268"/>
      <c r="C119" s="268"/>
      <c r="D119" s="268"/>
      <c r="E119" s="268"/>
      <c r="F119" s="268"/>
      <c r="G119" s="268"/>
      <c r="H119" s="268"/>
      <c r="I119" s="94"/>
      <c r="J119" s="94"/>
    </row>
    <row r="120" spans="1:10" s="95" customFormat="1">
      <c r="A120" s="107"/>
      <c r="B120" s="268"/>
      <c r="C120" s="268"/>
      <c r="D120" s="268"/>
      <c r="E120" s="268"/>
      <c r="F120" s="268"/>
      <c r="G120" s="268"/>
      <c r="H120" s="268"/>
      <c r="I120" s="94"/>
      <c r="J120" s="94"/>
    </row>
    <row r="121" spans="1:10" s="95" customFormat="1">
      <c r="A121" s="107"/>
      <c r="B121" s="268"/>
      <c r="C121" s="268"/>
      <c r="D121" s="268"/>
      <c r="E121" s="268"/>
      <c r="F121" s="268"/>
      <c r="G121" s="268"/>
      <c r="H121" s="268"/>
      <c r="I121" s="94"/>
      <c r="J121" s="94"/>
    </row>
    <row r="122" spans="1:10" s="95" customFormat="1">
      <c r="A122" s="107"/>
      <c r="B122" s="268"/>
      <c r="C122" s="268"/>
      <c r="D122" s="268"/>
      <c r="E122" s="268"/>
      <c r="F122" s="268"/>
      <c r="G122" s="268"/>
      <c r="H122" s="268"/>
      <c r="I122" s="94"/>
      <c r="J122" s="94"/>
    </row>
    <row r="123" spans="1:10" s="95" customFormat="1">
      <c r="A123" s="107"/>
      <c r="B123" s="268"/>
      <c r="C123" s="268"/>
      <c r="D123" s="268"/>
      <c r="E123" s="268"/>
      <c r="F123" s="268"/>
      <c r="G123" s="268"/>
      <c r="H123" s="268"/>
      <c r="I123" s="94"/>
      <c r="J123" s="94"/>
    </row>
    <row r="124" spans="1:10" s="95" customFormat="1">
      <c r="A124" s="107"/>
      <c r="B124" s="268"/>
      <c r="C124" s="268"/>
      <c r="D124" s="268"/>
      <c r="E124" s="268"/>
      <c r="F124" s="268"/>
      <c r="G124" s="268"/>
      <c r="H124" s="268"/>
      <c r="I124" s="94"/>
      <c r="J124" s="94"/>
    </row>
    <row r="125" spans="1:10" s="95" customFormat="1">
      <c r="A125" s="107"/>
      <c r="B125" s="268"/>
      <c r="C125" s="268"/>
      <c r="D125" s="268"/>
      <c r="E125" s="268"/>
      <c r="F125" s="268"/>
      <c r="G125" s="268"/>
      <c r="H125" s="268"/>
      <c r="I125" s="94"/>
      <c r="J125" s="94"/>
    </row>
    <row r="126" spans="1:10" s="95" customFormat="1">
      <c r="A126" s="107"/>
      <c r="B126" s="268"/>
      <c r="C126" s="268"/>
      <c r="D126" s="268"/>
      <c r="E126" s="268"/>
      <c r="F126" s="268"/>
      <c r="G126" s="268"/>
      <c r="H126" s="268"/>
      <c r="I126" s="94"/>
      <c r="J126" s="94"/>
    </row>
    <row r="127" spans="1:10" s="95" customFormat="1">
      <c r="A127" s="107"/>
      <c r="B127" s="268"/>
      <c r="C127" s="268"/>
      <c r="D127" s="268"/>
      <c r="E127" s="268"/>
      <c r="F127" s="268"/>
      <c r="G127" s="268"/>
      <c r="H127" s="268"/>
      <c r="I127" s="94"/>
      <c r="J127" s="94"/>
    </row>
    <row r="128" spans="1:10" s="95" customFormat="1">
      <c r="A128" s="107"/>
      <c r="B128" s="268"/>
      <c r="C128" s="268"/>
      <c r="D128" s="268"/>
      <c r="E128" s="268"/>
      <c r="F128" s="268"/>
      <c r="G128" s="268"/>
      <c r="H128" s="268"/>
      <c r="I128" s="94"/>
      <c r="J128" s="94"/>
    </row>
    <row r="129" spans="1:10" s="95" customFormat="1">
      <c r="A129" s="107"/>
      <c r="B129" s="268"/>
      <c r="C129" s="268"/>
      <c r="D129" s="268"/>
      <c r="E129" s="268"/>
      <c r="F129" s="268"/>
      <c r="G129" s="268"/>
      <c r="H129" s="268"/>
      <c r="I129" s="94"/>
      <c r="J129" s="94"/>
    </row>
    <row r="130" spans="1:10" s="95" customFormat="1">
      <c r="A130" s="107"/>
      <c r="B130" s="268"/>
      <c r="C130" s="268"/>
      <c r="D130" s="268"/>
      <c r="E130" s="268"/>
      <c r="F130" s="268"/>
      <c r="G130" s="268"/>
      <c r="H130" s="268"/>
      <c r="I130" s="94"/>
      <c r="J130" s="94"/>
    </row>
    <row r="131" spans="1:10" s="95" customFormat="1">
      <c r="A131" s="107"/>
      <c r="B131" s="268"/>
      <c r="C131" s="268"/>
      <c r="D131" s="268"/>
      <c r="E131" s="268"/>
      <c r="F131" s="268"/>
      <c r="G131" s="268"/>
      <c r="H131" s="268"/>
      <c r="I131" s="94"/>
      <c r="J131" s="94"/>
    </row>
    <row r="132" spans="1:10" s="95" customFormat="1">
      <c r="A132" s="107"/>
      <c r="B132" s="268"/>
      <c r="C132" s="268"/>
      <c r="D132" s="268"/>
      <c r="E132" s="268"/>
      <c r="F132" s="268"/>
      <c r="G132" s="268"/>
      <c r="H132" s="268"/>
      <c r="I132" s="94"/>
      <c r="J132" s="94"/>
    </row>
    <row r="133" spans="1:10" s="95" customFormat="1">
      <c r="A133" s="107"/>
      <c r="B133" s="268"/>
      <c r="C133" s="268"/>
      <c r="D133" s="268"/>
      <c r="E133" s="268"/>
      <c r="F133" s="268"/>
      <c r="G133" s="268"/>
      <c r="H133" s="268"/>
      <c r="I133" s="94"/>
      <c r="J133" s="94"/>
    </row>
    <row r="134" spans="1:10" s="95" customFormat="1">
      <c r="A134" s="107"/>
      <c r="B134" s="268"/>
      <c r="C134" s="268"/>
      <c r="D134" s="268"/>
      <c r="E134" s="268"/>
      <c r="F134" s="268"/>
      <c r="G134" s="268"/>
      <c r="H134" s="268"/>
      <c r="I134" s="94"/>
      <c r="J134" s="94"/>
    </row>
    <row r="135" spans="1:10" s="95" customFormat="1">
      <c r="A135" s="107"/>
      <c r="B135" s="268"/>
      <c r="C135" s="268"/>
      <c r="D135" s="268"/>
      <c r="E135" s="268"/>
      <c r="F135" s="268"/>
      <c r="G135" s="268"/>
      <c r="H135" s="268"/>
      <c r="I135" s="94"/>
      <c r="J135" s="94"/>
    </row>
    <row r="136" spans="1:10" s="95" customFormat="1">
      <c r="A136" s="107"/>
      <c r="B136" s="268"/>
      <c r="C136" s="268"/>
      <c r="D136" s="268"/>
      <c r="E136" s="268"/>
      <c r="F136" s="268"/>
      <c r="G136" s="268"/>
      <c r="H136" s="268"/>
      <c r="I136" s="94"/>
      <c r="J136" s="94"/>
    </row>
    <row r="137" spans="1:10" s="95" customFormat="1">
      <c r="A137" s="107"/>
      <c r="B137" s="268"/>
      <c r="C137" s="268"/>
      <c r="D137" s="268"/>
      <c r="E137" s="268"/>
      <c r="F137" s="268"/>
      <c r="G137" s="268"/>
      <c r="H137" s="268"/>
      <c r="I137" s="94"/>
      <c r="J137" s="94"/>
    </row>
    <row r="138" spans="1:10" s="95" customFormat="1">
      <c r="A138" s="107"/>
      <c r="B138" s="268"/>
      <c r="C138" s="268"/>
      <c r="D138" s="268"/>
      <c r="E138" s="268"/>
      <c r="F138" s="268"/>
      <c r="G138" s="268"/>
      <c r="H138" s="268"/>
      <c r="I138" s="94"/>
      <c r="J138" s="94"/>
    </row>
    <row r="139" spans="1:10" s="95" customFormat="1">
      <c r="A139" s="107"/>
      <c r="B139" s="268"/>
      <c r="C139" s="268"/>
      <c r="D139" s="268"/>
      <c r="E139" s="268"/>
      <c r="F139" s="268"/>
      <c r="G139" s="268"/>
      <c r="H139" s="268"/>
      <c r="I139" s="94"/>
      <c r="J139" s="94"/>
    </row>
    <row r="140" spans="1:10" s="95" customFormat="1">
      <c r="A140" s="107"/>
      <c r="B140" s="268"/>
      <c r="C140" s="268"/>
      <c r="D140" s="268"/>
      <c r="E140" s="268"/>
      <c r="F140" s="268"/>
      <c r="G140" s="268"/>
      <c r="H140" s="268"/>
      <c r="I140" s="94"/>
      <c r="J140" s="94"/>
    </row>
    <row r="141" spans="1:10" s="95" customFormat="1">
      <c r="A141" s="107"/>
      <c r="B141" s="268"/>
      <c r="C141" s="268"/>
      <c r="D141" s="268"/>
      <c r="E141" s="268"/>
      <c r="F141" s="268"/>
      <c r="G141" s="268"/>
      <c r="H141" s="268"/>
      <c r="I141" s="94"/>
      <c r="J141" s="94"/>
    </row>
    <row r="142" spans="1:10" s="95" customFormat="1">
      <c r="A142" s="107"/>
      <c r="B142" s="268"/>
      <c r="C142" s="268"/>
      <c r="D142" s="268"/>
      <c r="E142" s="268"/>
      <c r="F142" s="268"/>
      <c r="G142" s="268"/>
      <c r="H142" s="268"/>
      <c r="I142" s="94"/>
      <c r="J142" s="94"/>
    </row>
    <row r="143" spans="1:10" s="95" customFormat="1">
      <c r="A143" s="107"/>
      <c r="B143" s="268"/>
      <c r="C143" s="268"/>
      <c r="D143" s="268"/>
      <c r="E143" s="268"/>
      <c r="F143" s="268"/>
      <c r="G143" s="268"/>
      <c r="H143" s="268"/>
      <c r="I143" s="94"/>
      <c r="J143" s="94"/>
    </row>
    <row r="144" spans="1:10" s="95" customFormat="1">
      <c r="A144" s="107"/>
      <c r="B144" s="268"/>
      <c r="C144" s="268"/>
      <c r="D144" s="268"/>
      <c r="E144" s="268"/>
      <c r="F144" s="268"/>
      <c r="G144" s="268"/>
      <c r="H144" s="268"/>
      <c r="I144" s="94"/>
      <c r="J144" s="94"/>
    </row>
    <row r="145" spans="1:10" s="95" customFormat="1">
      <c r="A145" s="107"/>
      <c r="B145" s="268"/>
      <c r="C145" s="268"/>
      <c r="D145" s="268"/>
      <c r="E145" s="268"/>
      <c r="F145" s="268"/>
      <c r="G145" s="268"/>
      <c r="H145" s="268"/>
      <c r="I145" s="94"/>
      <c r="J145" s="94"/>
    </row>
    <row r="146" spans="1:10" s="95" customFormat="1">
      <c r="A146" s="107"/>
      <c r="B146" s="268"/>
      <c r="C146" s="268"/>
      <c r="D146" s="268"/>
      <c r="E146" s="268"/>
      <c r="F146" s="268"/>
      <c r="G146" s="268"/>
      <c r="H146" s="268"/>
      <c r="I146" s="94"/>
      <c r="J146" s="94"/>
    </row>
    <row r="147" spans="1:10" s="95" customFormat="1">
      <c r="A147" s="107"/>
      <c r="B147" s="268"/>
      <c r="C147" s="268"/>
      <c r="D147" s="268"/>
      <c r="E147" s="268"/>
      <c r="F147" s="268"/>
      <c r="G147" s="268"/>
      <c r="H147" s="268"/>
      <c r="I147" s="94"/>
      <c r="J147" s="94"/>
    </row>
    <row r="148" spans="1:10" s="95" customFormat="1">
      <c r="A148" s="107"/>
      <c r="B148" s="268"/>
      <c r="C148" s="268"/>
      <c r="D148" s="268"/>
      <c r="E148" s="268"/>
      <c r="F148" s="268"/>
      <c r="G148" s="268"/>
      <c r="H148" s="268"/>
      <c r="I148" s="94"/>
      <c r="J148" s="94"/>
    </row>
    <row r="149" spans="1:10" s="95" customFormat="1">
      <c r="A149" s="107"/>
      <c r="B149" s="268"/>
      <c r="C149" s="268"/>
      <c r="D149" s="268"/>
      <c r="E149" s="268"/>
      <c r="F149" s="268"/>
      <c r="G149" s="268"/>
      <c r="H149" s="268"/>
      <c r="I149" s="94"/>
      <c r="J149" s="94"/>
    </row>
    <row r="150" spans="1:10" s="95" customFormat="1">
      <c r="A150" s="107"/>
      <c r="B150" s="268"/>
      <c r="C150" s="268"/>
      <c r="D150" s="268"/>
      <c r="E150" s="268"/>
      <c r="F150" s="268"/>
      <c r="G150" s="268"/>
      <c r="H150" s="268"/>
      <c r="I150" s="94"/>
      <c r="J150" s="94"/>
    </row>
    <row r="151" spans="1:10" s="95" customFormat="1">
      <c r="A151" s="107"/>
      <c r="B151" s="268"/>
      <c r="C151" s="268"/>
      <c r="D151" s="268"/>
      <c r="E151" s="268"/>
      <c r="F151" s="268"/>
      <c r="G151" s="268"/>
      <c r="H151" s="268"/>
      <c r="I151" s="94"/>
      <c r="J151" s="94"/>
    </row>
    <row r="152" spans="1:10" s="95" customFormat="1">
      <c r="A152" s="107"/>
      <c r="B152" s="268"/>
      <c r="C152" s="268"/>
      <c r="D152" s="268"/>
      <c r="E152" s="268"/>
      <c r="F152" s="268"/>
      <c r="G152" s="268"/>
      <c r="H152" s="268"/>
      <c r="I152" s="94"/>
      <c r="J152" s="94"/>
    </row>
    <row r="153" spans="1:10" s="95" customFormat="1">
      <c r="A153" s="107"/>
      <c r="B153" s="268"/>
      <c r="C153" s="268"/>
      <c r="D153" s="268"/>
      <c r="E153" s="268"/>
      <c r="F153" s="268"/>
      <c r="G153" s="268"/>
      <c r="H153" s="268"/>
      <c r="I153" s="94"/>
      <c r="J153" s="94"/>
    </row>
    <row r="154" spans="1:10" s="95" customFormat="1">
      <c r="A154" s="107"/>
      <c r="B154" s="268"/>
      <c r="C154" s="268"/>
      <c r="D154" s="268"/>
      <c r="E154" s="268"/>
      <c r="F154" s="268"/>
      <c r="G154" s="268"/>
      <c r="H154" s="268"/>
      <c r="I154" s="94"/>
      <c r="J154" s="94"/>
    </row>
    <row r="155" spans="1:10" s="95" customFormat="1">
      <c r="A155" s="107"/>
      <c r="B155" s="268"/>
      <c r="C155" s="268"/>
      <c r="D155" s="268"/>
      <c r="E155" s="268"/>
      <c r="F155" s="268"/>
      <c r="G155" s="268"/>
      <c r="H155" s="268"/>
      <c r="I155" s="94"/>
      <c r="J155" s="94"/>
    </row>
    <row r="156" spans="1:10" s="95" customFormat="1">
      <c r="A156" s="107"/>
      <c r="B156" s="268"/>
      <c r="C156" s="268"/>
      <c r="D156" s="268"/>
      <c r="E156" s="268"/>
      <c r="F156" s="268"/>
      <c r="G156" s="268"/>
      <c r="H156" s="268"/>
      <c r="I156" s="94"/>
      <c r="J156" s="94"/>
    </row>
    <row r="157" spans="1:10" s="95" customFormat="1">
      <c r="A157" s="107"/>
      <c r="B157" s="268"/>
      <c r="C157" s="268"/>
      <c r="D157" s="268"/>
      <c r="E157" s="268"/>
      <c r="F157" s="268"/>
      <c r="G157" s="268"/>
      <c r="H157" s="268"/>
      <c r="I157" s="94"/>
      <c r="J157" s="94"/>
    </row>
    <row r="158" spans="1:10" s="95" customFormat="1">
      <c r="A158" s="107"/>
      <c r="B158" s="268"/>
      <c r="C158" s="268"/>
      <c r="D158" s="268"/>
      <c r="E158" s="268"/>
      <c r="F158" s="268"/>
      <c r="G158" s="268"/>
      <c r="H158" s="268"/>
      <c r="I158" s="94"/>
      <c r="J158" s="94"/>
    </row>
    <row r="159" spans="1:10" s="95" customFormat="1">
      <c r="A159" s="107"/>
      <c r="B159" s="268"/>
      <c r="C159" s="268"/>
      <c r="D159" s="268"/>
      <c r="E159" s="268"/>
      <c r="F159" s="268"/>
      <c r="G159" s="268"/>
      <c r="H159" s="268"/>
      <c r="I159" s="94"/>
      <c r="J159" s="94"/>
    </row>
    <row r="160" spans="1:10" s="95" customFormat="1">
      <c r="A160" s="107"/>
      <c r="B160" s="268"/>
      <c r="C160" s="268"/>
      <c r="D160" s="268"/>
      <c r="E160" s="268"/>
      <c r="F160" s="268"/>
      <c r="G160" s="268"/>
      <c r="H160" s="268"/>
      <c r="I160" s="94"/>
      <c r="J160" s="94"/>
    </row>
    <row r="161" spans="1:10" s="95" customFormat="1">
      <c r="A161" s="107"/>
      <c r="B161" s="268"/>
      <c r="C161" s="268"/>
      <c r="D161" s="268"/>
      <c r="E161" s="268"/>
      <c r="F161" s="268"/>
      <c r="G161" s="268"/>
      <c r="H161" s="268"/>
      <c r="I161" s="94"/>
      <c r="J161" s="94"/>
    </row>
    <row r="162" spans="1:10" s="95" customFormat="1">
      <c r="A162" s="107"/>
      <c r="B162" s="268"/>
      <c r="C162" s="268"/>
      <c r="D162" s="268"/>
      <c r="E162" s="268"/>
      <c r="F162" s="268"/>
      <c r="G162" s="268"/>
      <c r="H162" s="268"/>
      <c r="I162" s="94"/>
      <c r="J162" s="94"/>
    </row>
    <row r="163" spans="1:10" s="95" customFormat="1">
      <c r="A163" s="107"/>
      <c r="B163" s="268"/>
      <c r="C163" s="268"/>
      <c r="D163" s="268"/>
      <c r="E163" s="268"/>
      <c r="F163" s="268"/>
      <c r="G163" s="268"/>
      <c r="H163" s="268"/>
      <c r="I163" s="94"/>
      <c r="J163" s="94"/>
    </row>
    <row r="164" spans="1:10" s="95" customFormat="1">
      <c r="A164" s="107"/>
      <c r="B164" s="268"/>
      <c r="C164" s="268"/>
      <c r="D164" s="268"/>
      <c r="E164" s="268"/>
      <c r="F164" s="268"/>
      <c r="G164" s="268"/>
      <c r="H164" s="268"/>
      <c r="I164" s="94"/>
      <c r="J164" s="94"/>
    </row>
    <row r="165" spans="1:10" s="95" customFormat="1">
      <c r="A165" s="107"/>
      <c r="B165" s="268"/>
      <c r="C165" s="268"/>
      <c r="D165" s="268"/>
      <c r="E165" s="268"/>
      <c r="F165" s="268"/>
      <c r="G165" s="268"/>
      <c r="H165" s="268"/>
      <c r="I165" s="94"/>
      <c r="J165" s="94"/>
    </row>
    <row r="166" spans="1:10" s="95" customFormat="1">
      <c r="A166" s="107"/>
      <c r="B166" s="268"/>
      <c r="C166" s="268"/>
      <c r="D166" s="268"/>
      <c r="E166" s="268"/>
      <c r="F166" s="268"/>
      <c r="G166" s="268"/>
      <c r="H166" s="268"/>
      <c r="I166" s="94"/>
      <c r="J166" s="94"/>
    </row>
    <row r="167" spans="1:10" s="95" customFormat="1">
      <c r="A167" s="107"/>
      <c r="B167" s="268"/>
      <c r="C167" s="268"/>
      <c r="D167" s="268"/>
      <c r="E167" s="268"/>
      <c r="F167" s="268"/>
      <c r="G167" s="268"/>
      <c r="H167" s="268"/>
      <c r="I167" s="94"/>
      <c r="J167" s="94"/>
    </row>
    <row r="168" spans="1:10" s="95" customFormat="1">
      <c r="A168" s="107"/>
      <c r="B168" s="268"/>
      <c r="C168" s="268"/>
      <c r="D168" s="268"/>
      <c r="E168" s="268"/>
      <c r="F168" s="268"/>
      <c r="G168" s="268"/>
      <c r="H168" s="268"/>
      <c r="I168" s="94"/>
      <c r="J168" s="94"/>
    </row>
    <row r="169" spans="1:10" s="95" customFormat="1">
      <c r="A169" s="107"/>
      <c r="B169" s="268"/>
      <c r="C169" s="268"/>
      <c r="D169" s="268"/>
      <c r="E169" s="268"/>
      <c r="F169" s="268"/>
      <c r="G169" s="268"/>
      <c r="H169" s="268"/>
      <c r="I169" s="94"/>
      <c r="J169" s="94"/>
    </row>
    <row r="170" spans="1:10" s="95" customFormat="1">
      <c r="A170" s="107"/>
      <c r="B170" s="268"/>
      <c r="C170" s="268"/>
      <c r="D170" s="268"/>
      <c r="E170" s="268"/>
      <c r="F170" s="268"/>
      <c r="G170" s="268"/>
      <c r="H170" s="268"/>
      <c r="I170" s="94"/>
      <c r="J170" s="94"/>
    </row>
    <row r="171" spans="1:10" s="95" customFormat="1">
      <c r="A171" s="107"/>
      <c r="B171" s="268"/>
      <c r="C171" s="268"/>
      <c r="D171" s="268"/>
      <c r="E171" s="268"/>
      <c r="F171" s="268"/>
      <c r="G171" s="268"/>
      <c r="H171" s="268"/>
      <c r="I171" s="94"/>
      <c r="J171" s="94"/>
    </row>
    <row r="172" spans="1:10" s="95" customFormat="1">
      <c r="A172" s="107"/>
      <c r="B172" s="268"/>
      <c r="C172" s="268"/>
      <c r="D172" s="268"/>
      <c r="E172" s="268"/>
      <c r="F172" s="268"/>
      <c r="G172" s="268"/>
      <c r="H172" s="268"/>
      <c r="I172" s="94"/>
      <c r="J172" s="94"/>
    </row>
    <row r="173" spans="1:10" s="95" customFormat="1">
      <c r="A173" s="107"/>
      <c r="B173" s="268"/>
      <c r="C173" s="268"/>
      <c r="D173" s="268"/>
      <c r="E173" s="268"/>
      <c r="F173" s="268"/>
      <c r="G173" s="268"/>
      <c r="H173" s="268"/>
      <c r="I173" s="94"/>
      <c r="J173" s="94"/>
    </row>
    <row r="174" spans="1:10" s="95" customFormat="1">
      <c r="A174" s="107"/>
      <c r="B174" s="268"/>
      <c r="C174" s="268"/>
      <c r="D174" s="268"/>
      <c r="E174" s="268"/>
      <c r="F174" s="268"/>
      <c r="G174" s="268"/>
      <c r="H174" s="268"/>
      <c r="I174" s="94"/>
      <c r="J174" s="94"/>
    </row>
    <row r="175" spans="1:10" s="95" customFormat="1">
      <c r="A175" s="107"/>
      <c r="B175" s="268"/>
      <c r="C175" s="268"/>
      <c r="D175" s="268"/>
      <c r="E175" s="268"/>
      <c r="F175" s="268"/>
      <c r="G175" s="268"/>
      <c r="H175" s="268"/>
      <c r="I175" s="94"/>
      <c r="J175" s="94"/>
    </row>
    <row r="176" spans="1:10" s="95" customFormat="1">
      <c r="A176" s="107"/>
      <c r="B176" s="268"/>
      <c r="C176" s="268"/>
      <c r="D176" s="268"/>
      <c r="E176" s="268"/>
      <c r="F176" s="268"/>
      <c r="G176" s="268"/>
      <c r="H176" s="268"/>
      <c r="I176" s="94"/>
      <c r="J176" s="94"/>
    </row>
    <row r="177" spans="1:10" s="95" customFormat="1">
      <c r="A177" s="107"/>
      <c r="B177" s="268"/>
      <c r="C177" s="268"/>
      <c r="D177" s="268"/>
      <c r="E177" s="268"/>
      <c r="F177" s="268"/>
      <c r="G177" s="268"/>
      <c r="H177" s="268"/>
      <c r="I177" s="94"/>
      <c r="J177" s="94"/>
    </row>
    <row r="178" spans="1:10" s="95" customFormat="1">
      <c r="A178" s="107"/>
      <c r="B178" s="268"/>
      <c r="C178" s="268"/>
      <c r="D178" s="268"/>
      <c r="E178" s="268"/>
      <c r="F178" s="268"/>
      <c r="G178" s="268"/>
      <c r="H178" s="268"/>
      <c r="I178" s="94"/>
      <c r="J178" s="94"/>
    </row>
    <row r="179" spans="1:10" s="95" customFormat="1">
      <c r="A179" s="107"/>
      <c r="B179" s="268"/>
      <c r="C179" s="268"/>
      <c r="D179" s="268"/>
      <c r="E179" s="268"/>
      <c r="F179" s="268"/>
      <c r="G179" s="268"/>
      <c r="H179" s="268"/>
      <c r="I179" s="94"/>
      <c r="J179" s="94"/>
    </row>
    <row r="180" spans="1:10" s="95" customFormat="1">
      <c r="A180" s="107"/>
      <c r="B180" s="268"/>
      <c r="C180" s="268"/>
      <c r="D180" s="268"/>
      <c r="E180" s="268"/>
      <c r="F180" s="268"/>
      <c r="G180" s="268"/>
      <c r="H180" s="268"/>
      <c r="I180" s="94"/>
      <c r="J180" s="94"/>
    </row>
    <row r="181" spans="1:10" s="95" customFormat="1">
      <c r="A181" s="107"/>
      <c r="B181" s="268"/>
      <c r="C181" s="268"/>
      <c r="D181" s="268"/>
      <c r="E181" s="268"/>
      <c r="F181" s="268"/>
      <c r="G181" s="268"/>
      <c r="H181" s="268"/>
      <c r="I181" s="94"/>
      <c r="J181" s="94"/>
    </row>
    <row r="182" spans="1:10" s="95" customFormat="1">
      <c r="A182" s="107"/>
      <c r="B182" s="268"/>
      <c r="C182" s="268"/>
      <c r="D182" s="268"/>
      <c r="E182" s="268"/>
      <c r="F182" s="268"/>
      <c r="G182" s="268"/>
      <c r="H182" s="268"/>
      <c r="I182" s="94"/>
      <c r="J182" s="94"/>
    </row>
    <row r="183" spans="1:10" s="95" customFormat="1">
      <c r="A183" s="107"/>
      <c r="B183" s="268"/>
      <c r="C183" s="268"/>
      <c r="D183" s="268"/>
      <c r="E183" s="268"/>
      <c r="F183" s="268"/>
      <c r="G183" s="268"/>
      <c r="H183" s="268"/>
      <c r="I183" s="94"/>
      <c r="J183" s="94"/>
    </row>
    <row r="184" spans="1:10" s="95" customFormat="1">
      <c r="A184" s="107"/>
      <c r="B184" s="268"/>
      <c r="C184" s="268"/>
      <c r="D184" s="268"/>
      <c r="E184" s="268"/>
      <c r="F184" s="268"/>
      <c r="G184" s="268"/>
      <c r="H184" s="268"/>
      <c r="I184" s="94"/>
      <c r="J184" s="94"/>
    </row>
    <row r="185" spans="1:10" s="95" customFormat="1">
      <c r="A185" s="107"/>
      <c r="B185" s="268"/>
      <c r="C185" s="268"/>
      <c r="D185" s="268"/>
      <c r="E185" s="268"/>
      <c r="F185" s="268"/>
      <c r="G185" s="268"/>
      <c r="H185" s="268"/>
      <c r="I185" s="94"/>
      <c r="J185" s="94"/>
    </row>
    <row r="186" spans="1:10" s="95" customFormat="1">
      <c r="A186" s="107"/>
      <c r="B186" s="268"/>
      <c r="C186" s="268"/>
      <c r="D186" s="268"/>
      <c r="E186" s="268"/>
      <c r="F186" s="268"/>
      <c r="G186" s="268"/>
      <c r="H186" s="268"/>
      <c r="I186" s="94"/>
      <c r="J186" s="94"/>
    </row>
    <row r="187" spans="1:10" s="95" customFormat="1">
      <c r="A187" s="107"/>
      <c r="B187" s="268"/>
      <c r="C187" s="268"/>
      <c r="D187" s="268"/>
      <c r="E187" s="268"/>
      <c r="F187" s="268"/>
      <c r="G187" s="268"/>
      <c r="H187" s="268"/>
      <c r="I187" s="94"/>
      <c r="J187" s="94"/>
    </row>
    <row r="188" spans="1:10" s="95" customFormat="1">
      <c r="A188" s="107"/>
      <c r="B188" s="268"/>
      <c r="C188" s="268"/>
      <c r="D188" s="268"/>
      <c r="E188" s="268"/>
      <c r="F188" s="268"/>
      <c r="G188" s="268"/>
      <c r="H188" s="268"/>
      <c r="I188" s="94"/>
      <c r="J188" s="94"/>
    </row>
    <row r="189" spans="1:10" s="95" customFormat="1">
      <c r="A189" s="107"/>
      <c r="B189" s="268"/>
      <c r="C189" s="268"/>
      <c r="D189" s="268"/>
      <c r="E189" s="268"/>
      <c r="F189" s="268"/>
      <c r="G189" s="268"/>
      <c r="H189" s="268"/>
      <c r="I189" s="94"/>
      <c r="J189" s="94"/>
    </row>
    <row r="190" spans="1:10" s="95" customFormat="1">
      <c r="A190" s="107"/>
      <c r="B190" s="268"/>
      <c r="C190" s="268"/>
      <c r="D190" s="268"/>
      <c r="E190" s="268"/>
      <c r="F190" s="268"/>
      <c r="G190" s="268"/>
      <c r="H190" s="268"/>
      <c r="I190" s="94"/>
      <c r="J190" s="94"/>
    </row>
    <row r="191" spans="1:10" s="95" customFormat="1">
      <c r="A191" s="107"/>
      <c r="B191" s="268"/>
      <c r="C191" s="268"/>
      <c r="D191" s="268"/>
      <c r="E191" s="268"/>
      <c r="F191" s="268"/>
      <c r="G191" s="268"/>
      <c r="H191" s="268"/>
      <c r="I191" s="94"/>
      <c r="J191" s="94"/>
    </row>
    <row r="192" spans="1:10" s="95" customFormat="1">
      <c r="A192" s="107"/>
      <c r="B192" s="268"/>
      <c r="C192" s="268"/>
      <c r="D192" s="268"/>
      <c r="E192" s="268"/>
      <c r="F192" s="268"/>
      <c r="G192" s="268"/>
      <c r="H192" s="268"/>
      <c r="I192" s="94"/>
      <c r="J192" s="94"/>
    </row>
    <row r="193" spans="1:10" s="95" customFormat="1">
      <c r="A193" s="107"/>
      <c r="B193" s="268"/>
      <c r="C193" s="268"/>
      <c r="D193" s="268"/>
      <c r="E193" s="268"/>
      <c r="F193" s="268"/>
      <c r="G193" s="268"/>
      <c r="H193" s="268"/>
      <c r="I193" s="94"/>
      <c r="J193" s="94"/>
    </row>
    <row r="194" spans="1:10" s="95" customFormat="1">
      <c r="A194" s="107"/>
      <c r="B194" s="268"/>
      <c r="C194" s="268"/>
      <c r="D194" s="268"/>
      <c r="E194" s="268"/>
      <c r="F194" s="268"/>
      <c r="G194" s="268"/>
      <c r="H194" s="268"/>
      <c r="I194" s="94"/>
      <c r="J194" s="94"/>
    </row>
    <row r="195" spans="1:10" s="95" customFormat="1">
      <c r="A195" s="107"/>
      <c r="B195" s="268"/>
      <c r="C195" s="268"/>
      <c r="D195" s="268"/>
      <c r="E195" s="268"/>
      <c r="F195" s="268"/>
      <c r="G195" s="268"/>
      <c r="H195" s="268"/>
      <c r="I195" s="94"/>
      <c r="J195" s="94"/>
    </row>
    <row r="196" spans="1:10" s="95" customFormat="1">
      <c r="A196" s="107"/>
      <c r="B196" s="268"/>
      <c r="C196" s="268"/>
      <c r="D196" s="268"/>
      <c r="E196" s="268"/>
      <c r="F196" s="268"/>
      <c r="G196" s="268"/>
      <c r="H196" s="268"/>
      <c r="I196" s="94"/>
      <c r="J196" s="94"/>
    </row>
    <row r="197" spans="1:10" s="95" customFormat="1">
      <c r="A197" s="107"/>
      <c r="B197" s="268"/>
      <c r="C197" s="268"/>
      <c r="D197" s="268"/>
      <c r="E197" s="268"/>
      <c r="F197" s="268"/>
      <c r="G197" s="268"/>
      <c r="H197" s="268"/>
      <c r="I197" s="94"/>
      <c r="J197" s="94"/>
    </row>
    <row r="198" spans="1:10" s="95" customFormat="1">
      <c r="A198" s="107"/>
      <c r="B198" s="268"/>
      <c r="C198" s="268"/>
      <c r="D198" s="268"/>
      <c r="E198" s="268"/>
      <c r="F198" s="268"/>
      <c r="G198" s="268"/>
      <c r="H198" s="268"/>
      <c r="I198" s="94"/>
      <c r="J198" s="94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23622047244094491" right="0.15748031496062992" top="0.19685039370078741" bottom="0.19685039370078741" header="0.19685039370078741" footer="0.11811023622047245"/>
  <pageSetup paperSize="9" scale="70" fitToHeight="2" orientation="landscape" verticalDpi="300" r:id="rId1"/>
  <headerFooter alignWithMargins="0"/>
  <ignoredErrors>
    <ignoredError sqref="G9:H16 G21 H35:H36 H37:H43 H19:H27 H29:H3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2:H248"/>
  <sheetViews>
    <sheetView view="pageBreakPreview" zoomScale="60" workbookViewId="0">
      <selection activeCell="C4" sqref="C4"/>
    </sheetView>
  </sheetViews>
  <sheetFormatPr defaultRowHeight="18.75"/>
  <cols>
    <col min="1" max="1" width="60.7109375" style="2" customWidth="1"/>
    <col min="2" max="2" width="14.140625" style="37" customWidth="1"/>
    <col min="3" max="3" width="14.140625" style="43" customWidth="1"/>
    <col min="4" max="4" width="16.140625" style="37" customWidth="1"/>
    <col min="5" max="5" width="16.7109375" style="37" customWidth="1"/>
    <col min="6" max="6" width="15.140625" style="37" customWidth="1"/>
    <col min="7" max="7" width="16" style="37" customWidth="1"/>
    <col min="8" max="16384" width="9.140625" style="2"/>
  </cols>
  <sheetData>
    <row r="2" spans="1:7">
      <c r="A2" s="400" t="s">
        <v>222</v>
      </c>
      <c r="B2" s="400"/>
      <c r="C2" s="400"/>
      <c r="D2" s="400"/>
      <c r="E2" s="400"/>
      <c r="F2" s="400"/>
      <c r="G2" s="400"/>
    </row>
    <row r="3" spans="1:7">
      <c r="A3" s="39"/>
      <c r="B3" s="7"/>
      <c r="C3" s="7"/>
      <c r="D3" s="39"/>
      <c r="E3" s="39"/>
      <c r="F3" s="39"/>
      <c r="G3" s="7"/>
    </row>
    <row r="4" spans="1:7" ht="73.5" customHeight="1">
      <c r="A4" s="44" t="s">
        <v>105</v>
      </c>
      <c r="B4" s="45" t="s">
        <v>7</v>
      </c>
      <c r="C4" s="45" t="s">
        <v>229</v>
      </c>
      <c r="D4" s="45" t="s">
        <v>228</v>
      </c>
      <c r="E4" s="45" t="s">
        <v>230</v>
      </c>
      <c r="F4" s="45" t="s">
        <v>206</v>
      </c>
      <c r="G4" s="46" t="s">
        <v>225</v>
      </c>
    </row>
    <row r="5" spans="1:7" ht="25.5" customHeight="1">
      <c r="A5" s="27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</row>
    <row r="6" spans="1:7" ht="26.25" customHeight="1">
      <c r="A6" s="415" t="s">
        <v>74</v>
      </c>
      <c r="B6" s="416"/>
      <c r="C6" s="416"/>
      <c r="D6" s="416"/>
      <c r="E6" s="416"/>
      <c r="F6" s="416"/>
      <c r="G6" s="417"/>
    </row>
    <row r="7" spans="1:7" ht="24.75" customHeight="1">
      <c r="A7" s="42" t="s">
        <v>211</v>
      </c>
      <c r="B7" s="28">
        <v>2050</v>
      </c>
      <c r="C7" s="29">
        <f>SUM(C8:C8)</f>
        <v>0</v>
      </c>
      <c r="D7" s="29">
        <f>SUM(D8:D8)</f>
        <v>0</v>
      </c>
      <c r="E7" s="29">
        <f>SUM(E8:E8)</f>
        <v>0</v>
      </c>
      <c r="F7" s="29">
        <f>E7-D7</f>
        <v>0</v>
      </c>
      <c r="G7" s="48" t="e">
        <f>(E7/D7)*100</f>
        <v>#DIV/0!</v>
      </c>
    </row>
    <row r="8" spans="1:7" ht="21.75" customHeight="1">
      <c r="A8" s="53"/>
      <c r="B8" s="54"/>
      <c r="C8" s="54"/>
      <c r="D8" s="55"/>
      <c r="E8" s="55"/>
      <c r="F8" s="51">
        <f t="shared" ref="F8:F23" si="0">E8-D8</f>
        <v>0</v>
      </c>
      <c r="G8" s="56" t="e">
        <f t="shared" ref="G8:G23" si="1">(E8/D8)*100</f>
        <v>#DIV/0!</v>
      </c>
    </row>
    <row r="9" spans="1:7" s="12" customFormat="1" ht="23.25" customHeight="1">
      <c r="A9" s="62" t="s">
        <v>210</v>
      </c>
      <c r="B9" s="63">
        <v>2060</v>
      </c>
      <c r="C9" s="55">
        <f>SUM(C10:C10)</f>
        <v>0</v>
      </c>
      <c r="D9" s="55">
        <f>SUM(D10:D10)</f>
        <v>0</v>
      </c>
      <c r="E9" s="55">
        <f t="shared" ref="E9" si="2">SUM(E10:E10)</f>
        <v>0</v>
      </c>
      <c r="F9" s="51">
        <f t="shared" si="0"/>
        <v>0</v>
      </c>
      <c r="G9" s="56" t="e">
        <f t="shared" si="1"/>
        <v>#DIV/0!</v>
      </c>
    </row>
    <row r="10" spans="1:7" s="12" customFormat="1" ht="23.25" customHeight="1">
      <c r="A10" s="58"/>
      <c r="B10" s="57"/>
      <c r="C10" s="57"/>
      <c r="D10" s="55"/>
      <c r="E10" s="55"/>
      <c r="F10" s="51">
        <f t="shared" si="0"/>
        <v>0</v>
      </c>
      <c r="G10" s="56" t="e">
        <f t="shared" si="1"/>
        <v>#DIV/0!</v>
      </c>
    </row>
    <row r="11" spans="1:7" s="12" customFormat="1" ht="29.25" customHeight="1">
      <c r="A11" s="418" t="s">
        <v>212</v>
      </c>
      <c r="B11" s="419"/>
      <c r="C11" s="419"/>
      <c r="D11" s="419"/>
      <c r="E11" s="419"/>
      <c r="F11" s="419"/>
      <c r="G11" s="420"/>
    </row>
    <row r="12" spans="1:7" s="12" customFormat="1" ht="42.75" customHeight="1">
      <c r="A12" s="64" t="s">
        <v>189</v>
      </c>
      <c r="B12" s="57"/>
      <c r="C12" s="57"/>
      <c r="D12" s="55"/>
      <c r="E12" s="55"/>
      <c r="F12" s="51"/>
      <c r="G12" s="55"/>
    </row>
    <row r="13" spans="1:7" s="12" customFormat="1" ht="27.75" customHeight="1">
      <c r="A13" s="65" t="s">
        <v>213</v>
      </c>
      <c r="B13" s="63">
        <v>2117</v>
      </c>
      <c r="C13" s="55">
        <f>SUM(C14:C14)</f>
        <v>0</v>
      </c>
      <c r="D13" s="55">
        <f>SUM(D14:D14)</f>
        <v>0</v>
      </c>
      <c r="E13" s="55">
        <f>SUM(E14:E14)</f>
        <v>0</v>
      </c>
      <c r="F13" s="55">
        <f t="shared" si="0"/>
        <v>0</v>
      </c>
      <c r="G13" s="56" t="e">
        <f t="shared" si="1"/>
        <v>#DIV/0!</v>
      </c>
    </row>
    <row r="14" spans="1:7" s="12" customFormat="1" ht="22.5" customHeight="1">
      <c r="A14" s="60"/>
      <c r="B14" s="57"/>
      <c r="C14" s="57"/>
      <c r="D14" s="51"/>
      <c r="E14" s="51"/>
      <c r="F14" s="51">
        <f t="shared" si="0"/>
        <v>0</v>
      </c>
      <c r="G14" s="56" t="e">
        <f t="shared" si="1"/>
        <v>#DIV/0!</v>
      </c>
    </row>
    <row r="15" spans="1:7" s="12" customFormat="1" ht="40.5" customHeight="1">
      <c r="A15" s="66" t="s">
        <v>184</v>
      </c>
      <c r="B15" s="57"/>
      <c r="C15" s="57"/>
      <c r="D15" s="51"/>
      <c r="E15" s="51"/>
      <c r="F15" s="51"/>
      <c r="G15" s="51"/>
    </row>
    <row r="16" spans="1:7" s="12" customFormat="1" ht="29.25" customHeight="1">
      <c r="A16" s="58" t="s">
        <v>213</v>
      </c>
      <c r="B16" s="63">
        <v>2128</v>
      </c>
      <c r="C16" s="55">
        <f>SUM(C17:C17)</f>
        <v>0</v>
      </c>
      <c r="D16" s="55">
        <f>SUM(D17:D17)</f>
        <v>0</v>
      </c>
      <c r="E16" s="55">
        <f>SUM(E17:E17)</f>
        <v>0</v>
      </c>
      <c r="F16" s="55">
        <f t="shared" si="0"/>
        <v>0</v>
      </c>
      <c r="G16" s="56" t="e">
        <f t="shared" si="1"/>
        <v>#DIV/0!</v>
      </c>
    </row>
    <row r="17" spans="1:8" s="12" customFormat="1" ht="23.25" customHeight="1">
      <c r="A17" s="58"/>
      <c r="B17" s="57"/>
      <c r="C17" s="57"/>
      <c r="D17" s="55"/>
      <c r="E17" s="55"/>
      <c r="F17" s="51">
        <f t="shared" si="0"/>
        <v>0</v>
      </c>
      <c r="G17" s="56" t="e">
        <f t="shared" si="1"/>
        <v>#DIV/0!</v>
      </c>
    </row>
    <row r="18" spans="1:8" s="12" customFormat="1" ht="37.5" customHeight="1">
      <c r="A18" s="64" t="s">
        <v>215</v>
      </c>
      <c r="B18" s="57"/>
      <c r="C18" s="57"/>
      <c r="D18" s="51"/>
      <c r="E18" s="51"/>
      <c r="F18" s="51"/>
      <c r="G18" s="52"/>
    </row>
    <row r="19" spans="1:8" s="12" customFormat="1" ht="38.25" customHeight="1">
      <c r="A19" s="67" t="s">
        <v>216</v>
      </c>
      <c r="B19" s="63">
        <v>2123</v>
      </c>
      <c r="C19" s="55">
        <f>SUM(C20:C20)</f>
        <v>0</v>
      </c>
      <c r="D19" s="55">
        <f>SUM(D20:D20)</f>
        <v>0</v>
      </c>
      <c r="E19" s="55">
        <f>SUM(E20:E20)</f>
        <v>0</v>
      </c>
      <c r="F19" s="55">
        <f t="shared" si="0"/>
        <v>0</v>
      </c>
      <c r="G19" s="56" t="e">
        <f t="shared" si="1"/>
        <v>#DIV/0!</v>
      </c>
    </row>
    <row r="20" spans="1:8" s="12" customFormat="1" ht="24.75" customHeight="1">
      <c r="A20" s="58"/>
      <c r="B20" s="57"/>
      <c r="C20" s="57"/>
      <c r="D20" s="55"/>
      <c r="E20" s="55"/>
      <c r="F20" s="55">
        <f t="shared" si="0"/>
        <v>0</v>
      </c>
      <c r="G20" s="56" t="e">
        <f t="shared" si="1"/>
        <v>#DIV/0!</v>
      </c>
    </row>
    <row r="21" spans="1:8" s="12" customFormat="1" ht="26.25" customHeight="1">
      <c r="A21" s="68" t="s">
        <v>217</v>
      </c>
      <c r="B21" s="57"/>
      <c r="C21" s="57"/>
      <c r="D21" s="55"/>
      <c r="E21" s="55"/>
      <c r="F21" s="51"/>
      <c r="G21" s="56"/>
    </row>
    <row r="22" spans="1:8" s="12" customFormat="1" ht="41.25" customHeight="1">
      <c r="A22" s="67" t="s">
        <v>218</v>
      </c>
      <c r="B22" s="63">
        <v>2142</v>
      </c>
      <c r="C22" s="55">
        <f>SUM(C23:C23)</f>
        <v>0</v>
      </c>
      <c r="D22" s="55">
        <f>SUM(D23:D23)</f>
        <v>0</v>
      </c>
      <c r="E22" s="55">
        <f>SUM(E23:E23)</f>
        <v>0</v>
      </c>
      <c r="F22" s="51">
        <f t="shared" si="0"/>
        <v>0</v>
      </c>
      <c r="G22" s="56" t="e">
        <f t="shared" si="1"/>
        <v>#DIV/0!</v>
      </c>
    </row>
    <row r="23" spans="1:8" s="12" customFormat="1" ht="28.5" customHeight="1">
      <c r="A23" s="58"/>
      <c r="B23" s="57"/>
      <c r="C23" s="57"/>
      <c r="D23" s="55"/>
      <c r="E23" s="55"/>
      <c r="F23" s="51">
        <f t="shared" si="0"/>
        <v>0</v>
      </c>
      <c r="G23" s="56" t="e">
        <f t="shared" si="1"/>
        <v>#DIV/0!</v>
      </c>
    </row>
    <row r="24" spans="1:8">
      <c r="A24" s="30"/>
      <c r="B24" s="31"/>
      <c r="C24" s="31"/>
      <c r="D24" s="32"/>
      <c r="E24" s="33"/>
      <c r="F24" s="33"/>
      <c r="G24" s="33"/>
    </row>
    <row r="25" spans="1:8" ht="24.75" customHeight="1">
      <c r="A25" s="13" t="s">
        <v>185</v>
      </c>
      <c r="B25" s="9"/>
      <c r="C25" s="9"/>
      <c r="D25" s="36" t="s">
        <v>57</v>
      </c>
      <c r="E25" s="36"/>
      <c r="F25" s="413" t="s">
        <v>195</v>
      </c>
      <c r="G25" s="413"/>
      <c r="H25" s="38"/>
    </row>
    <row r="26" spans="1:8">
      <c r="A26" s="40" t="s">
        <v>187</v>
      </c>
      <c r="B26" s="41"/>
      <c r="C26" s="47"/>
      <c r="D26" s="41" t="s">
        <v>192</v>
      </c>
      <c r="E26" s="41"/>
      <c r="F26" s="414" t="s">
        <v>119</v>
      </c>
      <c r="G26" s="414"/>
      <c r="H26" s="11"/>
    </row>
    <row r="27" spans="1:8">
      <c r="A27" s="30"/>
      <c r="B27" s="31"/>
      <c r="C27" s="31"/>
      <c r="D27" s="32"/>
      <c r="E27" s="33"/>
      <c r="F27" s="33"/>
      <c r="G27" s="33"/>
    </row>
    <row r="28" spans="1:8">
      <c r="A28" s="30"/>
      <c r="B28" s="31"/>
      <c r="C28" s="31"/>
      <c r="D28" s="32"/>
      <c r="E28" s="33"/>
      <c r="F28" s="33"/>
      <c r="G28" s="33"/>
    </row>
    <row r="29" spans="1:8">
      <c r="A29" s="30"/>
      <c r="B29" s="31"/>
      <c r="C29" s="31"/>
      <c r="D29" s="32"/>
      <c r="E29" s="33"/>
      <c r="F29" s="33"/>
      <c r="G29" s="33"/>
    </row>
    <row r="30" spans="1:8">
      <c r="A30" s="30"/>
      <c r="B30" s="31"/>
      <c r="C30" s="31"/>
      <c r="D30" s="32"/>
      <c r="E30" s="33"/>
      <c r="F30" s="33"/>
      <c r="G30" s="33"/>
    </row>
    <row r="31" spans="1:8">
      <c r="A31" s="30"/>
      <c r="B31" s="31"/>
      <c r="C31" s="31"/>
      <c r="D31" s="32"/>
      <c r="E31" s="33"/>
      <c r="F31" s="33"/>
      <c r="G31" s="33"/>
    </row>
    <row r="32" spans="1:8">
      <c r="A32" s="30"/>
      <c r="B32" s="31"/>
      <c r="C32" s="31"/>
      <c r="D32" s="32"/>
      <c r="E32" s="33"/>
      <c r="F32" s="33"/>
      <c r="G32" s="33"/>
    </row>
    <row r="33" spans="1:7">
      <c r="A33" s="30"/>
      <c r="B33" s="31"/>
      <c r="C33" s="31"/>
      <c r="D33" s="32"/>
      <c r="E33" s="33"/>
      <c r="F33" s="33"/>
      <c r="G33" s="33"/>
    </row>
    <row r="34" spans="1:7">
      <c r="A34" s="30"/>
      <c r="B34" s="31"/>
      <c r="C34" s="31"/>
      <c r="D34" s="32"/>
      <c r="E34" s="33"/>
      <c r="F34" s="33"/>
      <c r="G34" s="33"/>
    </row>
    <row r="35" spans="1:7">
      <c r="A35" s="30"/>
      <c r="B35" s="31"/>
      <c r="C35" s="31"/>
      <c r="D35" s="32"/>
      <c r="E35" s="33"/>
      <c r="F35" s="33"/>
      <c r="G35" s="33"/>
    </row>
    <row r="36" spans="1:7">
      <c r="A36" s="30"/>
      <c r="B36" s="31"/>
      <c r="C36" s="31"/>
      <c r="D36" s="32"/>
      <c r="E36" s="33"/>
      <c r="F36" s="33"/>
      <c r="G36" s="33"/>
    </row>
    <row r="37" spans="1:7">
      <c r="A37" s="30"/>
      <c r="B37" s="31"/>
      <c r="C37" s="31"/>
      <c r="D37" s="32"/>
      <c r="E37" s="33"/>
      <c r="F37" s="33"/>
      <c r="G37" s="33"/>
    </row>
    <row r="38" spans="1:7">
      <c r="A38" s="30"/>
      <c r="B38" s="31"/>
      <c r="C38" s="31"/>
      <c r="D38" s="32"/>
      <c r="E38" s="33"/>
      <c r="F38" s="33"/>
      <c r="G38" s="33"/>
    </row>
    <row r="39" spans="1:7">
      <c r="A39" s="30"/>
      <c r="B39" s="31"/>
      <c r="C39" s="31"/>
      <c r="D39" s="32"/>
      <c r="E39" s="33"/>
      <c r="F39" s="33"/>
      <c r="G39" s="33"/>
    </row>
    <row r="40" spans="1:7">
      <c r="A40" s="30"/>
      <c r="B40" s="31"/>
      <c r="C40" s="31"/>
      <c r="D40" s="32"/>
      <c r="E40" s="33"/>
      <c r="F40" s="33"/>
      <c r="G40" s="33"/>
    </row>
    <row r="41" spans="1:7">
      <c r="A41" s="30"/>
      <c r="B41" s="31"/>
      <c r="C41" s="31"/>
      <c r="D41" s="32"/>
      <c r="E41" s="33"/>
      <c r="F41" s="33"/>
      <c r="G41" s="33"/>
    </row>
    <row r="42" spans="1:7">
      <c r="A42" s="30"/>
      <c r="B42" s="31"/>
      <c r="C42" s="31"/>
      <c r="D42" s="32"/>
      <c r="E42" s="33"/>
      <c r="F42" s="33"/>
      <c r="G42" s="33"/>
    </row>
    <row r="43" spans="1:7">
      <c r="A43" s="30"/>
      <c r="B43" s="31"/>
      <c r="C43" s="31"/>
      <c r="D43" s="32"/>
      <c r="E43" s="33"/>
      <c r="F43" s="33"/>
      <c r="G43" s="33"/>
    </row>
    <row r="44" spans="1:7">
      <c r="A44" s="30"/>
      <c r="B44" s="31"/>
      <c r="C44" s="31"/>
      <c r="D44" s="32"/>
      <c r="E44" s="33"/>
      <c r="F44" s="33"/>
      <c r="G44" s="33"/>
    </row>
    <row r="45" spans="1:7">
      <c r="A45" s="30"/>
      <c r="B45" s="31"/>
      <c r="C45" s="31"/>
      <c r="D45" s="32"/>
      <c r="E45" s="33"/>
      <c r="F45" s="33"/>
      <c r="G45" s="33"/>
    </row>
    <row r="46" spans="1:7">
      <c r="A46" s="30"/>
      <c r="B46" s="31"/>
      <c r="C46" s="31"/>
      <c r="D46" s="32"/>
      <c r="E46" s="33"/>
      <c r="F46" s="33"/>
      <c r="G46" s="33"/>
    </row>
    <row r="47" spans="1:7">
      <c r="A47" s="30"/>
      <c r="B47" s="31"/>
      <c r="C47" s="31"/>
      <c r="D47" s="32"/>
      <c r="E47" s="33"/>
      <c r="F47" s="33"/>
      <c r="G47" s="33"/>
    </row>
    <row r="48" spans="1:7">
      <c r="A48" s="30"/>
      <c r="B48" s="31"/>
      <c r="C48" s="31"/>
      <c r="D48" s="32"/>
      <c r="E48" s="33"/>
      <c r="F48" s="33"/>
      <c r="G48" s="33"/>
    </row>
    <row r="49" spans="1:7">
      <c r="A49" s="30"/>
      <c r="B49" s="31"/>
      <c r="C49" s="31"/>
      <c r="D49" s="32"/>
      <c r="E49" s="33"/>
      <c r="F49" s="33"/>
      <c r="G49" s="33"/>
    </row>
    <row r="50" spans="1:7">
      <c r="A50" s="30"/>
      <c r="B50" s="31"/>
      <c r="C50" s="31"/>
      <c r="D50" s="32"/>
      <c r="E50" s="33"/>
      <c r="F50" s="33"/>
      <c r="G50" s="33"/>
    </row>
    <row r="51" spans="1:7">
      <c r="A51" s="30"/>
      <c r="B51" s="31"/>
      <c r="C51" s="31"/>
      <c r="D51" s="32"/>
      <c r="E51" s="33"/>
      <c r="F51" s="33"/>
      <c r="G51" s="33"/>
    </row>
    <row r="52" spans="1:7">
      <c r="A52" s="30"/>
      <c r="B52" s="31"/>
      <c r="C52" s="31"/>
      <c r="D52" s="32"/>
      <c r="E52" s="33"/>
      <c r="F52" s="33"/>
      <c r="G52" s="33"/>
    </row>
    <row r="53" spans="1:7">
      <c r="A53" s="30"/>
      <c r="B53" s="31"/>
      <c r="C53" s="31"/>
      <c r="D53" s="32"/>
      <c r="E53" s="33"/>
      <c r="F53" s="33"/>
      <c r="G53" s="33"/>
    </row>
    <row r="54" spans="1:7">
      <c r="A54" s="30"/>
      <c r="B54" s="31"/>
      <c r="C54" s="31"/>
      <c r="D54" s="32"/>
      <c r="E54" s="33"/>
      <c r="F54" s="33"/>
      <c r="G54" s="33"/>
    </row>
    <row r="55" spans="1:7">
      <c r="A55" s="30"/>
      <c r="B55" s="31"/>
      <c r="C55" s="31"/>
      <c r="D55" s="32"/>
      <c r="E55" s="33"/>
      <c r="F55" s="33"/>
      <c r="G55" s="33"/>
    </row>
    <row r="56" spans="1:7">
      <c r="A56" s="30"/>
      <c r="B56" s="31"/>
      <c r="C56" s="31"/>
      <c r="D56" s="32"/>
      <c r="E56" s="33"/>
      <c r="F56" s="33"/>
      <c r="G56" s="33"/>
    </row>
    <row r="57" spans="1:7">
      <c r="A57" s="30"/>
      <c r="B57" s="31"/>
      <c r="C57" s="31"/>
      <c r="D57" s="32"/>
      <c r="E57" s="33"/>
      <c r="F57" s="33"/>
      <c r="G57" s="33"/>
    </row>
    <row r="58" spans="1:7">
      <c r="A58" s="30"/>
      <c r="D58" s="34"/>
      <c r="E58" s="35"/>
      <c r="F58" s="35"/>
      <c r="G58" s="35"/>
    </row>
    <row r="59" spans="1:7">
      <c r="A59" s="5"/>
      <c r="D59" s="34"/>
      <c r="E59" s="35"/>
      <c r="F59" s="35"/>
      <c r="G59" s="35"/>
    </row>
    <row r="60" spans="1:7">
      <c r="A60" s="5"/>
      <c r="D60" s="34"/>
      <c r="E60" s="35"/>
      <c r="F60" s="35"/>
      <c r="G60" s="35"/>
    </row>
    <row r="61" spans="1:7">
      <c r="A61" s="5"/>
      <c r="D61" s="34"/>
      <c r="E61" s="35"/>
      <c r="F61" s="35"/>
      <c r="G61" s="35"/>
    </row>
    <row r="62" spans="1:7">
      <c r="A62" s="5"/>
      <c r="D62" s="34"/>
      <c r="E62" s="35"/>
      <c r="F62" s="35"/>
      <c r="G62" s="35"/>
    </row>
    <row r="63" spans="1:7">
      <c r="A63" s="5"/>
      <c r="D63" s="34"/>
      <c r="E63" s="35"/>
      <c r="F63" s="35"/>
      <c r="G63" s="35"/>
    </row>
    <row r="64" spans="1:7">
      <c r="A64" s="5"/>
      <c r="D64" s="34"/>
      <c r="E64" s="35"/>
      <c r="F64" s="35"/>
      <c r="G64" s="35"/>
    </row>
    <row r="65" spans="1:7">
      <c r="A65" s="5"/>
      <c r="D65" s="34"/>
      <c r="E65" s="35"/>
      <c r="F65" s="35"/>
      <c r="G65" s="35"/>
    </row>
    <row r="66" spans="1:7">
      <c r="A66" s="5"/>
      <c r="D66" s="34"/>
      <c r="E66" s="35"/>
      <c r="F66" s="35"/>
      <c r="G66" s="35"/>
    </row>
    <row r="67" spans="1:7">
      <c r="A67" s="5"/>
      <c r="D67" s="34"/>
      <c r="E67" s="35"/>
      <c r="F67" s="35"/>
      <c r="G67" s="35"/>
    </row>
    <row r="68" spans="1:7">
      <c r="A68" s="5"/>
      <c r="D68" s="34"/>
      <c r="E68" s="35"/>
      <c r="F68" s="35"/>
      <c r="G68" s="35"/>
    </row>
    <row r="69" spans="1:7">
      <c r="A69" s="5"/>
      <c r="D69" s="34"/>
      <c r="E69" s="35"/>
      <c r="F69" s="35"/>
      <c r="G69" s="35"/>
    </row>
    <row r="70" spans="1:7">
      <c r="A70" s="5"/>
      <c r="D70" s="34"/>
      <c r="E70" s="35"/>
      <c r="F70" s="35"/>
      <c r="G70" s="35"/>
    </row>
    <row r="71" spans="1:7">
      <c r="A71" s="5"/>
      <c r="D71" s="34"/>
      <c r="E71" s="35"/>
      <c r="F71" s="35"/>
      <c r="G71" s="35"/>
    </row>
    <row r="72" spans="1:7">
      <c r="A72" s="5"/>
      <c r="D72" s="34"/>
      <c r="E72" s="35"/>
      <c r="F72" s="35"/>
      <c r="G72" s="35"/>
    </row>
    <row r="73" spans="1:7">
      <c r="A73" s="5"/>
      <c r="D73" s="34"/>
      <c r="E73" s="35"/>
      <c r="F73" s="35"/>
      <c r="G73" s="35"/>
    </row>
    <row r="74" spans="1:7">
      <c r="A74" s="5"/>
      <c r="D74" s="34"/>
      <c r="E74" s="35"/>
      <c r="F74" s="35"/>
      <c r="G74" s="35"/>
    </row>
    <row r="75" spans="1:7">
      <c r="A75" s="5"/>
      <c r="D75" s="34"/>
      <c r="E75" s="35"/>
      <c r="F75" s="35"/>
      <c r="G75" s="35"/>
    </row>
    <row r="76" spans="1:7">
      <c r="A76" s="5"/>
      <c r="D76" s="34"/>
      <c r="E76" s="35"/>
      <c r="F76" s="35"/>
      <c r="G76" s="35"/>
    </row>
    <row r="77" spans="1:7">
      <c r="A77" s="5"/>
      <c r="D77" s="34"/>
      <c r="E77" s="35"/>
      <c r="F77" s="35"/>
      <c r="G77" s="35"/>
    </row>
    <row r="78" spans="1:7">
      <c r="A78" s="5"/>
      <c r="D78" s="34"/>
      <c r="E78" s="35"/>
      <c r="F78" s="35"/>
      <c r="G78" s="35"/>
    </row>
    <row r="79" spans="1:7">
      <c r="A79" s="5"/>
      <c r="D79" s="34"/>
      <c r="E79" s="35"/>
      <c r="F79" s="35"/>
      <c r="G79" s="35"/>
    </row>
    <row r="80" spans="1:7">
      <c r="A80" s="5"/>
      <c r="D80" s="34"/>
      <c r="E80" s="35"/>
      <c r="F80" s="35"/>
      <c r="G80" s="35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I184"/>
  <sheetViews>
    <sheetView view="pageBreakPreview" zoomScale="55" zoomScaleNormal="75" zoomScaleSheetLayoutView="55" workbookViewId="0">
      <selection activeCell="L13" sqref="L13"/>
    </sheetView>
  </sheetViews>
  <sheetFormatPr defaultRowHeight="18.75"/>
  <cols>
    <col min="1" max="1" width="80.140625" style="2" customWidth="1"/>
    <col min="2" max="2" width="12.7109375" style="4" customWidth="1"/>
    <col min="3" max="7" width="25.7109375" style="266" customWidth="1"/>
    <col min="8" max="8" width="21.140625" style="266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285" t="s">
        <v>179</v>
      </c>
    </row>
    <row r="2" spans="1:9" ht="39" customHeight="1">
      <c r="A2" s="423" t="s">
        <v>84</v>
      </c>
      <c r="B2" s="423"/>
      <c r="C2" s="423"/>
      <c r="D2" s="423"/>
      <c r="E2" s="423"/>
      <c r="F2" s="423"/>
      <c r="G2" s="423"/>
      <c r="H2" s="423"/>
    </row>
    <row r="3" spans="1:9" ht="30" customHeight="1">
      <c r="A3" s="425" t="s">
        <v>196</v>
      </c>
      <c r="B3" s="425"/>
      <c r="C3" s="425"/>
      <c r="D3" s="425"/>
      <c r="E3" s="425"/>
      <c r="F3" s="425"/>
      <c r="G3" s="425"/>
      <c r="H3" s="425"/>
    </row>
    <row r="4" spans="1:9" ht="58.5" customHeight="1">
      <c r="A4" s="421" t="s">
        <v>105</v>
      </c>
      <c r="B4" s="424" t="s">
        <v>7</v>
      </c>
      <c r="C4" s="427" t="s">
        <v>90</v>
      </c>
      <c r="D4" s="427"/>
      <c r="E4" s="428" t="s">
        <v>349</v>
      </c>
      <c r="F4" s="428"/>
      <c r="G4" s="428"/>
      <c r="H4" s="428"/>
    </row>
    <row r="5" spans="1:9" ht="68.25" customHeight="1">
      <c r="A5" s="422"/>
      <c r="B5" s="424"/>
      <c r="C5" s="222" t="s">
        <v>347</v>
      </c>
      <c r="D5" s="222" t="s">
        <v>352</v>
      </c>
      <c r="E5" s="222" t="s">
        <v>98</v>
      </c>
      <c r="F5" s="222" t="s">
        <v>94</v>
      </c>
      <c r="G5" s="286" t="s">
        <v>101</v>
      </c>
      <c r="H5" s="286" t="s">
        <v>102</v>
      </c>
    </row>
    <row r="6" spans="1:9" ht="33.75" customHeight="1">
      <c r="A6" s="17">
        <v>1</v>
      </c>
      <c r="B6" s="16">
        <v>2</v>
      </c>
      <c r="C6" s="287">
        <v>3</v>
      </c>
      <c r="D6" s="222">
        <v>4</v>
      </c>
      <c r="E6" s="287">
        <v>5</v>
      </c>
      <c r="F6" s="222">
        <v>6</v>
      </c>
      <c r="G6" s="287">
        <v>7</v>
      </c>
      <c r="H6" s="222">
        <v>8</v>
      </c>
    </row>
    <row r="7" spans="1:9" s="3" customFormat="1" ht="71.25" customHeight="1">
      <c r="A7" s="18" t="s">
        <v>49</v>
      </c>
      <c r="B7" s="26">
        <v>4000</v>
      </c>
      <c r="C7" s="374">
        <f>SUM(C8:C13)</f>
        <v>1101</v>
      </c>
      <c r="D7" s="219">
        <f>SUM(D8:D13)</f>
        <v>117</v>
      </c>
      <c r="E7" s="219">
        <f>SUM(E8:E13)</f>
        <v>570</v>
      </c>
      <c r="F7" s="288">
        <f>SUM(F8:F13)</f>
        <v>117</v>
      </c>
      <c r="G7" s="288">
        <f>F7-E7</f>
        <v>-453</v>
      </c>
      <c r="H7" s="289">
        <f>(F7/E7)*100</f>
        <v>20.526315789473685</v>
      </c>
    </row>
    <row r="8" spans="1:9" ht="62.25" customHeight="1">
      <c r="A8" s="19" t="s">
        <v>0</v>
      </c>
      <c r="B8" s="24" t="s">
        <v>86</v>
      </c>
      <c r="C8" s="290">
        <v>0</v>
      </c>
      <c r="D8" s="291">
        <v>0</v>
      </c>
      <c r="E8" s="291">
        <v>0</v>
      </c>
      <c r="F8" s="291">
        <v>0</v>
      </c>
      <c r="G8" s="291">
        <f t="shared" ref="G8:G13" si="0">F8-E8</f>
        <v>0</v>
      </c>
      <c r="H8" s="362" t="e">
        <f t="shared" ref="H8:H13" si="1">(F8/E8)*100</f>
        <v>#DIV/0!</v>
      </c>
    </row>
    <row r="9" spans="1:9" ht="57.75" customHeight="1">
      <c r="A9" s="19" t="s">
        <v>1</v>
      </c>
      <c r="B9" s="24">
        <v>4020</v>
      </c>
      <c r="C9" s="290">
        <v>733</v>
      </c>
      <c r="D9" s="291">
        <v>50</v>
      </c>
      <c r="E9" s="291">
        <v>500</v>
      </c>
      <c r="F9" s="291">
        <v>50</v>
      </c>
      <c r="G9" s="291">
        <f t="shared" si="0"/>
        <v>-450</v>
      </c>
      <c r="H9" s="292">
        <f t="shared" si="1"/>
        <v>10</v>
      </c>
    </row>
    <row r="10" spans="1:9" ht="70.5" customHeight="1">
      <c r="A10" s="19" t="s">
        <v>15</v>
      </c>
      <c r="B10" s="24">
        <v>4030</v>
      </c>
      <c r="C10" s="290">
        <v>133</v>
      </c>
      <c r="D10" s="291">
        <v>18</v>
      </c>
      <c r="E10" s="291">
        <v>70</v>
      </c>
      <c r="F10" s="291">
        <v>18</v>
      </c>
      <c r="G10" s="291">
        <f t="shared" si="0"/>
        <v>-52</v>
      </c>
      <c r="H10" s="292">
        <f t="shared" si="1"/>
        <v>25.714285714285712</v>
      </c>
    </row>
    <row r="11" spans="1:9" ht="59.25" customHeight="1">
      <c r="A11" s="19" t="s">
        <v>2</v>
      </c>
      <c r="B11" s="24">
        <v>4040</v>
      </c>
      <c r="C11" s="293">
        <v>25</v>
      </c>
      <c r="D11" s="291">
        <v>0</v>
      </c>
      <c r="E11" s="291">
        <v>0</v>
      </c>
      <c r="F11" s="291">
        <v>0</v>
      </c>
      <c r="G11" s="291">
        <f t="shared" si="0"/>
        <v>0</v>
      </c>
      <c r="H11" s="362" t="e">
        <f t="shared" si="1"/>
        <v>#DIV/0!</v>
      </c>
    </row>
    <row r="12" spans="1:9" ht="70.5" customHeight="1">
      <c r="A12" s="19" t="s">
        <v>41</v>
      </c>
      <c r="B12" s="24">
        <v>4050</v>
      </c>
      <c r="C12" s="290">
        <v>5</v>
      </c>
      <c r="D12" s="291">
        <v>49</v>
      </c>
      <c r="E12" s="291">
        <v>0</v>
      </c>
      <c r="F12" s="291">
        <v>49</v>
      </c>
      <c r="G12" s="291">
        <f t="shared" si="0"/>
        <v>49</v>
      </c>
      <c r="H12" s="362" t="e">
        <f t="shared" si="1"/>
        <v>#DIV/0!</v>
      </c>
    </row>
    <row r="13" spans="1:9" ht="59.25" customHeight="1">
      <c r="A13" s="19" t="s">
        <v>128</v>
      </c>
      <c r="B13" s="24">
        <v>4060</v>
      </c>
      <c r="C13" s="290">
        <v>205</v>
      </c>
      <c r="D13" s="291">
        <v>0</v>
      </c>
      <c r="E13" s="291">
        <v>0</v>
      </c>
      <c r="F13" s="291">
        <v>0</v>
      </c>
      <c r="G13" s="291">
        <f t="shared" si="0"/>
        <v>0</v>
      </c>
      <c r="H13" s="362" t="e">
        <f t="shared" si="1"/>
        <v>#DIV/0!</v>
      </c>
    </row>
    <row r="14" spans="1:9" ht="20.25">
      <c r="A14" s="22"/>
      <c r="B14" s="22"/>
      <c r="C14" s="294"/>
      <c r="D14" s="294"/>
      <c r="E14" s="294"/>
      <c r="F14" s="294"/>
      <c r="G14" s="294"/>
      <c r="H14" s="294"/>
    </row>
    <row r="15" spans="1:9" ht="20.25">
      <c r="A15" s="22"/>
      <c r="B15" s="22"/>
      <c r="C15" s="294"/>
      <c r="D15" s="294"/>
      <c r="E15" s="294"/>
      <c r="F15" s="294"/>
      <c r="G15" s="294"/>
      <c r="H15" s="294"/>
    </row>
    <row r="16" spans="1:9" s="1" customFormat="1" ht="19.5" customHeight="1">
      <c r="A16" s="25"/>
      <c r="B16" s="23"/>
      <c r="C16" s="295"/>
      <c r="D16" s="295"/>
      <c r="E16" s="295"/>
      <c r="F16" s="295"/>
      <c r="G16" s="295"/>
      <c r="H16" s="295"/>
      <c r="I16" s="2"/>
    </row>
    <row r="17" spans="1:8" ht="54" customHeight="1">
      <c r="A17" s="20" t="s">
        <v>245</v>
      </c>
      <c r="B17" s="21"/>
      <c r="C17" s="429" t="s">
        <v>92</v>
      </c>
      <c r="D17" s="429"/>
      <c r="E17" s="296"/>
      <c r="F17" s="399" t="s">
        <v>290</v>
      </c>
      <c r="G17" s="430"/>
      <c r="H17" s="294"/>
    </row>
    <row r="18" spans="1:8" s="1" customFormat="1" ht="37.5" customHeight="1">
      <c r="A18" s="8" t="s">
        <v>45</v>
      </c>
      <c r="B18" s="10"/>
      <c r="C18" s="426" t="s">
        <v>46</v>
      </c>
      <c r="D18" s="426"/>
      <c r="E18" s="265"/>
      <c r="F18" s="398" t="s">
        <v>119</v>
      </c>
      <c r="G18" s="398"/>
      <c r="H18" s="297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23622047244094491" right="0.15748031496062992" top="0.19685039370078741" bottom="0.19685039370078741" header="0.27559055118110237" footer="0.19685039370078741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2:G257"/>
  <sheetViews>
    <sheetView tabSelected="1" view="pageBreakPreview" topLeftCell="A2" zoomScale="60" workbookViewId="0">
      <selection activeCell="A28" sqref="A28:XFD28"/>
    </sheetView>
  </sheetViews>
  <sheetFormatPr defaultRowHeight="18.75"/>
  <cols>
    <col min="1" max="1" width="70.28515625" style="69" customWidth="1"/>
    <col min="2" max="2" width="16" style="207" customWidth="1"/>
    <col min="3" max="3" width="19.85546875" style="207" customWidth="1"/>
    <col min="4" max="4" width="21.28515625" style="207" customWidth="1"/>
    <col min="5" max="5" width="23.42578125" style="207" customWidth="1"/>
    <col min="6" max="6" width="22.28515625" style="207" customWidth="1"/>
    <col min="7" max="7" width="24.140625" style="207" customWidth="1"/>
    <col min="8" max="16384" width="9.140625" style="69"/>
  </cols>
  <sheetData>
    <row r="2" spans="1:7" ht="33.75" customHeight="1">
      <c r="A2" s="433" t="s">
        <v>223</v>
      </c>
      <c r="B2" s="433"/>
      <c r="C2" s="433"/>
      <c r="D2" s="433"/>
      <c r="E2" s="433"/>
      <c r="F2" s="433"/>
      <c r="G2" s="433"/>
    </row>
    <row r="3" spans="1:7" ht="28.5" customHeight="1">
      <c r="A3" s="72"/>
      <c r="B3" s="209"/>
      <c r="C3" s="209"/>
      <c r="D3" s="298"/>
      <c r="E3" s="298"/>
      <c r="F3" s="298"/>
      <c r="G3" s="209"/>
    </row>
    <row r="4" spans="1:7" ht="62.25" customHeight="1">
      <c r="A4" s="108" t="s">
        <v>105</v>
      </c>
      <c r="B4" s="299" t="s">
        <v>7</v>
      </c>
      <c r="C4" s="299" t="s">
        <v>325</v>
      </c>
      <c r="D4" s="299" t="s">
        <v>326</v>
      </c>
      <c r="E4" s="299" t="s">
        <v>327</v>
      </c>
      <c r="F4" s="299" t="s">
        <v>206</v>
      </c>
      <c r="G4" s="300" t="s">
        <v>225</v>
      </c>
    </row>
    <row r="5" spans="1:7" ht="23.25" customHeight="1">
      <c r="A5" s="109">
        <v>1</v>
      </c>
      <c r="B5" s="301">
        <v>2</v>
      </c>
      <c r="C5" s="301">
        <v>3</v>
      </c>
      <c r="D5" s="301">
        <v>4</v>
      </c>
      <c r="E5" s="301">
        <v>5</v>
      </c>
      <c r="F5" s="301">
        <v>6</v>
      </c>
      <c r="G5" s="301">
        <v>7</v>
      </c>
    </row>
    <row r="6" spans="1:7" ht="39" customHeight="1">
      <c r="A6" s="110" t="s">
        <v>49</v>
      </c>
      <c r="B6" s="302">
        <v>4000</v>
      </c>
      <c r="C6" s="369">
        <f>C8+C24+C26+C28+C32</f>
        <v>1101</v>
      </c>
      <c r="D6" s="306">
        <f>D8+D24</f>
        <v>570</v>
      </c>
      <c r="E6" s="369">
        <f>E8+E24+E26+E28+E32</f>
        <v>117</v>
      </c>
      <c r="F6" s="275">
        <f>E6-D6</f>
        <v>-453</v>
      </c>
      <c r="G6" s="275">
        <f>(E6/D6)*100</f>
        <v>20.526315789473685</v>
      </c>
    </row>
    <row r="7" spans="1:7" ht="33" customHeight="1">
      <c r="A7" s="112" t="s">
        <v>0</v>
      </c>
      <c r="B7" s="303">
        <v>4010</v>
      </c>
      <c r="C7" s="304">
        <v>0</v>
      </c>
      <c r="D7" s="304">
        <v>0</v>
      </c>
      <c r="E7" s="304">
        <v>0</v>
      </c>
      <c r="F7" s="278">
        <f t="shared" ref="F7:F34" si="0">E7-D7</f>
        <v>0</v>
      </c>
      <c r="G7" s="372" t="e">
        <f t="shared" ref="G7:G34" si="1">(E7/D7)*100</f>
        <v>#DIV/0!</v>
      </c>
    </row>
    <row r="8" spans="1:7" s="76" customFormat="1" ht="29.25" customHeight="1">
      <c r="A8" s="115" t="s">
        <v>1</v>
      </c>
      <c r="B8" s="305">
        <v>4020</v>
      </c>
      <c r="C8" s="306">
        <f>SUM(C9:C23)</f>
        <v>733</v>
      </c>
      <c r="D8" s="306">
        <f>SUM(D9:D23)</f>
        <v>500</v>
      </c>
      <c r="E8" s="306">
        <f>SUM(E9:E21)</f>
        <v>50</v>
      </c>
      <c r="F8" s="275">
        <f t="shared" si="0"/>
        <v>-450</v>
      </c>
      <c r="G8" s="275">
        <f t="shared" si="1"/>
        <v>10</v>
      </c>
    </row>
    <row r="9" spans="1:7" s="76" customFormat="1" ht="21.75" customHeight="1">
      <c r="A9" s="186" t="s">
        <v>291</v>
      </c>
      <c r="B9" s="307"/>
      <c r="C9" s="308">
        <v>0</v>
      </c>
      <c r="D9" s="309">
        <v>100</v>
      </c>
      <c r="E9" s="308">
        <v>0</v>
      </c>
      <c r="F9" s="278">
        <f t="shared" si="0"/>
        <v>-100</v>
      </c>
      <c r="G9" s="278">
        <f t="shared" si="1"/>
        <v>0</v>
      </c>
    </row>
    <row r="10" spans="1:7" s="76" customFormat="1" ht="21.75" customHeight="1">
      <c r="A10" s="186" t="s">
        <v>292</v>
      </c>
      <c r="B10" s="307"/>
      <c r="C10" s="308">
        <v>0</v>
      </c>
      <c r="D10" s="310">
        <v>0</v>
      </c>
      <c r="E10" s="309">
        <v>8</v>
      </c>
      <c r="F10" s="278">
        <f t="shared" si="0"/>
        <v>8</v>
      </c>
      <c r="G10" s="372" t="e">
        <f t="shared" si="1"/>
        <v>#DIV/0!</v>
      </c>
    </row>
    <row r="11" spans="1:7" s="76" customFormat="1" ht="21.75" customHeight="1">
      <c r="A11" s="186" t="s">
        <v>241</v>
      </c>
      <c r="B11" s="307"/>
      <c r="C11" s="308">
        <v>0</v>
      </c>
      <c r="D11" s="310">
        <v>0</v>
      </c>
      <c r="E11" s="309">
        <v>7</v>
      </c>
      <c r="F11" s="278">
        <f t="shared" si="0"/>
        <v>7</v>
      </c>
      <c r="G11" s="372" t="e">
        <f t="shared" si="1"/>
        <v>#DIV/0!</v>
      </c>
    </row>
    <row r="12" spans="1:7" s="76" customFormat="1" ht="21.75" customHeight="1">
      <c r="A12" s="186" t="s">
        <v>333</v>
      </c>
      <c r="B12" s="307"/>
      <c r="C12" s="308">
        <v>0</v>
      </c>
      <c r="D12" s="309">
        <v>290</v>
      </c>
      <c r="E12" s="310">
        <v>0</v>
      </c>
      <c r="F12" s="278">
        <f t="shared" si="0"/>
        <v>-290</v>
      </c>
      <c r="G12" s="278">
        <f t="shared" si="1"/>
        <v>0</v>
      </c>
    </row>
    <row r="13" spans="1:7" s="76" customFormat="1" ht="21.75" customHeight="1">
      <c r="A13" s="186" t="s">
        <v>293</v>
      </c>
      <c r="B13" s="307"/>
      <c r="C13" s="308">
        <v>317</v>
      </c>
      <c r="D13" s="311">
        <v>0</v>
      </c>
      <c r="E13" s="306">
        <v>0</v>
      </c>
      <c r="F13" s="278">
        <f t="shared" si="0"/>
        <v>0</v>
      </c>
      <c r="G13" s="372" t="e">
        <f t="shared" si="1"/>
        <v>#DIV/0!</v>
      </c>
    </row>
    <row r="14" spans="1:7" s="76" customFormat="1" ht="21.75" customHeight="1">
      <c r="A14" s="186" t="s">
        <v>294</v>
      </c>
      <c r="B14" s="307"/>
      <c r="C14" s="308">
        <v>200</v>
      </c>
      <c r="D14" s="311">
        <v>0</v>
      </c>
      <c r="E14" s="306">
        <v>0</v>
      </c>
      <c r="F14" s="278">
        <f t="shared" si="0"/>
        <v>0</v>
      </c>
      <c r="G14" s="372" t="e">
        <f t="shared" si="1"/>
        <v>#DIV/0!</v>
      </c>
    </row>
    <row r="15" spans="1:7" s="76" customFormat="1" ht="21.75" customHeight="1">
      <c r="A15" s="186" t="s">
        <v>295</v>
      </c>
      <c r="B15" s="307"/>
      <c r="C15" s="308">
        <v>24</v>
      </c>
      <c r="D15" s="311">
        <v>0</v>
      </c>
      <c r="E15" s="308">
        <v>35</v>
      </c>
      <c r="F15" s="278">
        <f t="shared" si="0"/>
        <v>35</v>
      </c>
      <c r="G15" s="372" t="e">
        <f t="shared" si="1"/>
        <v>#DIV/0!</v>
      </c>
    </row>
    <row r="16" spans="1:7" s="76" customFormat="1" ht="20.25" customHeight="1">
      <c r="A16" s="186" t="s">
        <v>296</v>
      </c>
      <c r="B16" s="307"/>
      <c r="C16" s="308">
        <v>15</v>
      </c>
      <c r="D16" s="311">
        <v>0</v>
      </c>
      <c r="E16" s="306">
        <v>0</v>
      </c>
      <c r="F16" s="278">
        <f t="shared" si="0"/>
        <v>0</v>
      </c>
      <c r="G16" s="372" t="e">
        <f t="shared" si="1"/>
        <v>#DIV/0!</v>
      </c>
    </row>
    <row r="17" spans="1:7" s="76" customFormat="1" ht="20.25" customHeight="1">
      <c r="A17" s="186" t="s">
        <v>297</v>
      </c>
      <c r="B17" s="307"/>
      <c r="C17" s="308">
        <v>10</v>
      </c>
      <c r="D17" s="311">
        <v>0</v>
      </c>
      <c r="E17" s="306">
        <v>0</v>
      </c>
      <c r="F17" s="278">
        <f t="shared" si="0"/>
        <v>0</v>
      </c>
      <c r="G17" s="372" t="e">
        <f t="shared" si="1"/>
        <v>#DIV/0!</v>
      </c>
    </row>
    <row r="18" spans="1:7" s="76" customFormat="1" ht="20.25" customHeight="1">
      <c r="A18" s="186" t="s">
        <v>298</v>
      </c>
      <c r="B18" s="307"/>
      <c r="C18" s="308">
        <v>11</v>
      </c>
      <c r="D18" s="311">
        <v>0</v>
      </c>
      <c r="E18" s="306">
        <v>0</v>
      </c>
      <c r="F18" s="278">
        <f t="shared" si="0"/>
        <v>0</v>
      </c>
      <c r="G18" s="372" t="e">
        <f t="shared" si="1"/>
        <v>#DIV/0!</v>
      </c>
    </row>
    <row r="19" spans="1:7" s="76" customFormat="1" ht="20.25" customHeight="1">
      <c r="A19" s="186" t="s">
        <v>299</v>
      </c>
      <c r="B19" s="307"/>
      <c r="C19" s="308">
        <v>48</v>
      </c>
      <c r="D19" s="311">
        <v>0</v>
      </c>
      <c r="E19" s="306">
        <v>0</v>
      </c>
      <c r="F19" s="278">
        <f t="shared" si="0"/>
        <v>0</v>
      </c>
      <c r="G19" s="372" t="e">
        <f t="shared" si="1"/>
        <v>#DIV/0!</v>
      </c>
    </row>
    <row r="20" spans="1:7" s="76" customFormat="1" ht="20.25" customHeight="1">
      <c r="A20" s="186" t="s">
        <v>300</v>
      </c>
      <c r="B20" s="307"/>
      <c r="C20" s="308">
        <v>10</v>
      </c>
      <c r="D20" s="311">
        <v>0</v>
      </c>
      <c r="E20" s="306">
        <v>0</v>
      </c>
      <c r="F20" s="278">
        <f t="shared" si="0"/>
        <v>0</v>
      </c>
      <c r="G20" s="372" t="e">
        <f t="shared" si="1"/>
        <v>#DIV/0!</v>
      </c>
    </row>
    <row r="21" spans="1:7" s="76" customFormat="1" ht="20.25" customHeight="1">
      <c r="A21" s="186" t="s">
        <v>301</v>
      </c>
      <c r="B21" s="307"/>
      <c r="C21" s="308">
        <v>60</v>
      </c>
      <c r="D21" s="311">
        <v>0</v>
      </c>
      <c r="E21" s="306">
        <v>0</v>
      </c>
      <c r="F21" s="278">
        <f t="shared" si="0"/>
        <v>0</v>
      </c>
      <c r="G21" s="372" t="e">
        <f t="shared" si="1"/>
        <v>#DIV/0!</v>
      </c>
    </row>
    <row r="22" spans="1:7" s="76" customFormat="1" ht="20.25" customHeight="1">
      <c r="A22" s="193" t="s">
        <v>338</v>
      </c>
      <c r="B22" s="312"/>
      <c r="C22" s="313">
        <v>38</v>
      </c>
      <c r="D22" s="314"/>
      <c r="E22" s="315"/>
      <c r="F22" s="316"/>
      <c r="G22" s="316"/>
    </row>
    <row r="23" spans="1:7" s="76" customFormat="1" ht="20.25" customHeight="1">
      <c r="A23" s="189" t="s">
        <v>334</v>
      </c>
      <c r="B23" s="317"/>
      <c r="C23" s="318">
        <v>0</v>
      </c>
      <c r="D23" s="319">
        <v>110</v>
      </c>
      <c r="E23" s="320">
        <v>0</v>
      </c>
      <c r="F23" s="321">
        <v>0</v>
      </c>
      <c r="G23" s="278">
        <f t="shared" si="1"/>
        <v>0</v>
      </c>
    </row>
    <row r="24" spans="1:7" s="76" customFormat="1" ht="38.25" customHeight="1">
      <c r="A24" s="115" t="s">
        <v>15</v>
      </c>
      <c r="B24" s="305">
        <v>4030</v>
      </c>
      <c r="C24" s="311">
        <f>SUM(C25)</f>
        <v>133</v>
      </c>
      <c r="D24" s="311">
        <f>SUM(D25)</f>
        <v>70</v>
      </c>
      <c r="E24" s="311">
        <v>18</v>
      </c>
      <c r="F24" s="278">
        <f t="shared" si="0"/>
        <v>-52</v>
      </c>
      <c r="G24" s="278">
        <f t="shared" si="1"/>
        <v>25.714285714285712</v>
      </c>
    </row>
    <row r="25" spans="1:7" s="76" customFormat="1" ht="23.25" customHeight="1">
      <c r="A25" s="114" t="s">
        <v>303</v>
      </c>
      <c r="B25" s="322"/>
      <c r="C25" s="309">
        <v>133</v>
      </c>
      <c r="D25" s="309">
        <v>70</v>
      </c>
      <c r="E25" s="308">
        <v>18</v>
      </c>
      <c r="F25" s="278">
        <f t="shared" si="0"/>
        <v>-52</v>
      </c>
      <c r="G25" s="278">
        <f t="shared" si="1"/>
        <v>25.714285714285712</v>
      </c>
    </row>
    <row r="26" spans="1:7" s="76" customFormat="1" ht="31.5" customHeight="1">
      <c r="A26" s="115" t="s">
        <v>2</v>
      </c>
      <c r="B26" s="305">
        <v>4040</v>
      </c>
      <c r="C26" s="311">
        <v>25</v>
      </c>
      <c r="D26" s="311">
        <v>0</v>
      </c>
      <c r="E26" s="311">
        <v>0</v>
      </c>
      <c r="F26" s="278">
        <f t="shared" si="0"/>
        <v>0</v>
      </c>
      <c r="G26" s="372" t="e">
        <f t="shared" si="1"/>
        <v>#DIV/0!</v>
      </c>
    </row>
    <row r="27" spans="1:7" s="76" customFormat="1" ht="39" customHeight="1">
      <c r="A27" s="186" t="s">
        <v>304</v>
      </c>
      <c r="B27" s="305"/>
      <c r="C27" s="309">
        <v>25</v>
      </c>
      <c r="D27" s="304">
        <v>0</v>
      </c>
      <c r="E27" s="304">
        <v>0</v>
      </c>
      <c r="F27" s="278">
        <f t="shared" si="0"/>
        <v>0</v>
      </c>
      <c r="G27" s="372" t="e">
        <f t="shared" si="1"/>
        <v>#DIV/0!</v>
      </c>
    </row>
    <row r="28" spans="1:7" s="76" customFormat="1" ht="40.5" customHeight="1">
      <c r="A28" s="115" t="s">
        <v>41</v>
      </c>
      <c r="B28" s="305">
        <v>4050</v>
      </c>
      <c r="C28" s="311">
        <v>5</v>
      </c>
      <c r="D28" s="278">
        <v>0</v>
      </c>
      <c r="E28" s="311">
        <f>SUM(E29:E31)</f>
        <v>49</v>
      </c>
      <c r="F28" s="278">
        <f t="shared" si="0"/>
        <v>49</v>
      </c>
      <c r="G28" s="372" t="e">
        <f t="shared" si="1"/>
        <v>#DIV/0!</v>
      </c>
    </row>
    <row r="29" spans="1:7" s="76" customFormat="1" ht="41.25" customHeight="1">
      <c r="A29" s="186" t="s">
        <v>305</v>
      </c>
      <c r="B29" s="322"/>
      <c r="C29" s="309">
        <v>5</v>
      </c>
      <c r="D29" s="278">
        <v>0</v>
      </c>
      <c r="E29" s="278">
        <v>0</v>
      </c>
      <c r="F29" s="278">
        <f t="shared" si="0"/>
        <v>0</v>
      </c>
      <c r="G29" s="372" t="e">
        <f t="shared" si="1"/>
        <v>#DIV/0!</v>
      </c>
    </row>
    <row r="30" spans="1:7" s="76" customFormat="1" ht="43.5" customHeight="1">
      <c r="A30" s="186" t="s">
        <v>243</v>
      </c>
      <c r="B30" s="322"/>
      <c r="C30" s="309">
        <v>0</v>
      </c>
      <c r="D30" s="278">
        <v>0</v>
      </c>
      <c r="E30" s="309">
        <v>1</v>
      </c>
      <c r="F30" s="278">
        <f t="shared" si="0"/>
        <v>1</v>
      </c>
      <c r="G30" s="372" t="e">
        <f t="shared" si="1"/>
        <v>#DIV/0!</v>
      </c>
    </row>
    <row r="31" spans="1:7" s="76" customFormat="1" ht="28.5" customHeight="1">
      <c r="A31" s="196" t="s">
        <v>346</v>
      </c>
      <c r="B31" s="323"/>
      <c r="C31" s="324">
        <v>0</v>
      </c>
      <c r="D31" s="325">
        <v>0</v>
      </c>
      <c r="E31" s="324">
        <v>48</v>
      </c>
      <c r="F31" s="325">
        <f t="shared" si="0"/>
        <v>48</v>
      </c>
      <c r="G31" s="375" t="e">
        <f t="shared" si="1"/>
        <v>#DIV/0!</v>
      </c>
    </row>
    <row r="32" spans="1:7" s="76" customFormat="1" ht="24.75" customHeight="1">
      <c r="A32" s="115" t="s">
        <v>128</v>
      </c>
      <c r="B32" s="305">
        <v>4060</v>
      </c>
      <c r="C32" s="311">
        <f>SUM(C33:C34)</f>
        <v>205</v>
      </c>
      <c r="D32" s="304">
        <v>0</v>
      </c>
      <c r="E32" s="304">
        <v>0</v>
      </c>
      <c r="F32" s="278">
        <f t="shared" si="0"/>
        <v>0</v>
      </c>
      <c r="G32" s="372" t="e">
        <f t="shared" si="1"/>
        <v>#DIV/0!</v>
      </c>
    </row>
    <row r="33" spans="1:7" s="76" customFormat="1" ht="54.75" customHeight="1">
      <c r="A33" s="194" t="s">
        <v>339</v>
      </c>
      <c r="B33" s="312"/>
      <c r="C33" s="326">
        <v>2</v>
      </c>
      <c r="D33" s="327">
        <v>0</v>
      </c>
      <c r="E33" s="327">
        <v>0</v>
      </c>
      <c r="F33" s="316">
        <v>0</v>
      </c>
      <c r="G33" s="376"/>
    </row>
    <row r="34" spans="1:7" s="76" customFormat="1" ht="49.5" customHeight="1">
      <c r="A34" s="186" t="s">
        <v>306</v>
      </c>
      <c r="B34" s="322"/>
      <c r="C34" s="309">
        <v>203</v>
      </c>
      <c r="D34" s="278">
        <v>0</v>
      </c>
      <c r="E34" s="278">
        <v>0</v>
      </c>
      <c r="F34" s="278">
        <f t="shared" si="0"/>
        <v>0</v>
      </c>
      <c r="G34" s="372" t="e">
        <f t="shared" si="1"/>
        <v>#DIV/0!</v>
      </c>
    </row>
    <row r="35" spans="1:7">
      <c r="A35" s="116"/>
      <c r="B35" s="328"/>
      <c r="C35" s="328"/>
      <c r="D35" s="329"/>
      <c r="E35" s="330"/>
      <c r="F35" s="330"/>
      <c r="G35" s="330"/>
    </row>
    <row r="36" spans="1:7" ht="26.25" customHeight="1">
      <c r="A36" s="104" t="s">
        <v>245</v>
      </c>
      <c r="B36" s="431" t="s">
        <v>57</v>
      </c>
      <c r="C36" s="431"/>
      <c r="D36" s="431"/>
      <c r="E36" s="331"/>
      <c r="F36" s="393" t="s">
        <v>302</v>
      </c>
      <c r="G36" s="393"/>
    </row>
    <row r="37" spans="1:7">
      <c r="A37" s="88" t="s">
        <v>187</v>
      </c>
      <c r="B37" s="432" t="s">
        <v>46</v>
      </c>
      <c r="C37" s="432"/>
      <c r="D37" s="432"/>
      <c r="E37" s="284"/>
      <c r="F37" s="391" t="s">
        <v>119</v>
      </c>
      <c r="G37" s="391"/>
    </row>
    <row r="38" spans="1:7">
      <c r="A38" s="116"/>
      <c r="B38" s="328"/>
      <c r="C38" s="328"/>
      <c r="D38" s="329"/>
      <c r="E38" s="330"/>
      <c r="F38" s="330"/>
      <c r="G38" s="330"/>
    </row>
    <row r="39" spans="1:7">
      <c r="A39" s="116"/>
      <c r="B39" s="328"/>
      <c r="C39" s="328"/>
      <c r="D39" s="329"/>
      <c r="E39" s="330"/>
      <c r="F39" s="330"/>
      <c r="G39" s="330"/>
    </row>
    <row r="40" spans="1:7">
      <c r="A40" s="116"/>
      <c r="B40" s="328"/>
      <c r="C40" s="328"/>
      <c r="D40" s="329"/>
      <c r="E40" s="330"/>
      <c r="F40" s="330"/>
      <c r="G40" s="330"/>
    </row>
    <row r="41" spans="1:7">
      <c r="A41" s="116"/>
      <c r="B41" s="328"/>
      <c r="C41" s="328"/>
      <c r="D41" s="329"/>
      <c r="E41" s="330"/>
      <c r="F41" s="330"/>
      <c r="G41" s="330"/>
    </row>
    <row r="42" spans="1:7">
      <c r="A42" s="116"/>
      <c r="B42" s="328"/>
      <c r="C42" s="328"/>
      <c r="D42" s="329"/>
      <c r="E42" s="330"/>
      <c r="F42" s="330"/>
      <c r="G42" s="330"/>
    </row>
    <row r="43" spans="1:7">
      <c r="A43" s="116"/>
      <c r="B43" s="328"/>
      <c r="C43" s="328"/>
      <c r="D43" s="329"/>
      <c r="E43" s="330"/>
      <c r="F43" s="330"/>
      <c r="G43" s="330"/>
    </row>
    <row r="44" spans="1:7">
      <c r="A44" s="116"/>
      <c r="B44" s="328"/>
      <c r="C44" s="328"/>
      <c r="D44" s="329"/>
      <c r="E44" s="330"/>
      <c r="F44" s="330"/>
      <c r="G44" s="330"/>
    </row>
    <row r="45" spans="1:7">
      <c r="A45" s="116"/>
      <c r="B45" s="328"/>
      <c r="C45" s="328"/>
      <c r="D45" s="329"/>
      <c r="E45" s="330"/>
      <c r="F45" s="330"/>
      <c r="G45" s="330"/>
    </row>
    <row r="46" spans="1:7">
      <c r="A46" s="116"/>
      <c r="B46" s="328"/>
      <c r="C46" s="328"/>
      <c r="D46" s="329"/>
      <c r="E46" s="330"/>
      <c r="F46" s="330"/>
      <c r="G46" s="330"/>
    </row>
    <row r="47" spans="1:7">
      <c r="A47" s="116"/>
      <c r="B47" s="328"/>
      <c r="C47" s="328"/>
      <c r="D47" s="329"/>
      <c r="E47" s="330"/>
      <c r="F47" s="330"/>
      <c r="G47" s="330"/>
    </row>
    <row r="48" spans="1:7">
      <c r="A48" s="116"/>
      <c r="B48" s="328"/>
      <c r="C48" s="328"/>
      <c r="D48" s="329"/>
      <c r="E48" s="330"/>
      <c r="F48" s="330"/>
      <c r="G48" s="330"/>
    </row>
    <row r="49" spans="1:7">
      <c r="A49" s="116"/>
      <c r="B49" s="328"/>
      <c r="C49" s="328"/>
      <c r="D49" s="329"/>
      <c r="E49" s="330"/>
      <c r="F49" s="330"/>
      <c r="G49" s="330"/>
    </row>
    <row r="50" spans="1:7">
      <c r="A50" s="116"/>
      <c r="B50" s="328"/>
      <c r="C50" s="328"/>
      <c r="D50" s="329"/>
      <c r="E50" s="330"/>
      <c r="F50" s="330"/>
      <c r="G50" s="330"/>
    </row>
    <row r="51" spans="1:7">
      <c r="A51" s="116"/>
      <c r="B51" s="328"/>
      <c r="C51" s="328"/>
      <c r="D51" s="329"/>
      <c r="E51" s="330"/>
      <c r="F51" s="330"/>
      <c r="G51" s="330"/>
    </row>
    <row r="52" spans="1:7">
      <c r="A52" s="116"/>
      <c r="B52" s="328"/>
      <c r="C52" s="328"/>
      <c r="D52" s="329"/>
      <c r="E52" s="330"/>
      <c r="F52" s="330"/>
      <c r="G52" s="330"/>
    </row>
    <row r="53" spans="1:7">
      <c r="A53" s="116"/>
      <c r="B53" s="328"/>
      <c r="C53" s="328"/>
      <c r="D53" s="329"/>
      <c r="E53" s="330"/>
      <c r="F53" s="330"/>
      <c r="G53" s="330"/>
    </row>
    <row r="54" spans="1:7">
      <c r="A54" s="116"/>
      <c r="B54" s="328"/>
      <c r="C54" s="328"/>
      <c r="D54" s="329"/>
      <c r="E54" s="330"/>
      <c r="F54" s="330"/>
      <c r="G54" s="330"/>
    </row>
    <row r="55" spans="1:7">
      <c r="A55" s="116"/>
      <c r="B55" s="328"/>
      <c r="C55" s="328"/>
      <c r="D55" s="329"/>
      <c r="E55" s="330"/>
      <c r="F55" s="330"/>
      <c r="G55" s="330"/>
    </row>
    <row r="56" spans="1:7">
      <c r="A56" s="116"/>
      <c r="B56" s="328"/>
      <c r="C56" s="328"/>
      <c r="D56" s="329"/>
      <c r="E56" s="330"/>
      <c r="F56" s="330"/>
      <c r="G56" s="330"/>
    </row>
    <row r="57" spans="1:7">
      <c r="A57" s="116"/>
      <c r="B57" s="328"/>
      <c r="C57" s="328"/>
      <c r="D57" s="329"/>
      <c r="E57" s="330"/>
      <c r="F57" s="330"/>
      <c r="G57" s="330"/>
    </row>
    <row r="58" spans="1:7">
      <c r="A58" s="116"/>
      <c r="B58" s="328"/>
      <c r="C58" s="328"/>
      <c r="D58" s="329"/>
      <c r="E58" s="330"/>
      <c r="F58" s="330"/>
      <c r="G58" s="330"/>
    </row>
    <row r="59" spans="1:7">
      <c r="A59" s="116"/>
      <c r="B59" s="328"/>
      <c r="C59" s="328"/>
      <c r="D59" s="329"/>
      <c r="E59" s="330"/>
      <c r="F59" s="330"/>
      <c r="G59" s="330"/>
    </row>
    <row r="60" spans="1:7">
      <c r="A60" s="116"/>
      <c r="B60" s="328"/>
      <c r="C60" s="328"/>
      <c r="D60" s="329"/>
      <c r="E60" s="330"/>
      <c r="F60" s="330"/>
      <c r="G60" s="330"/>
    </row>
    <row r="61" spans="1:7">
      <c r="A61" s="116"/>
      <c r="B61" s="328"/>
      <c r="C61" s="328"/>
      <c r="D61" s="329"/>
      <c r="E61" s="330"/>
      <c r="F61" s="330"/>
      <c r="G61" s="330"/>
    </row>
    <row r="62" spans="1:7">
      <c r="A62" s="116"/>
      <c r="B62" s="328"/>
      <c r="C62" s="328"/>
      <c r="D62" s="329"/>
      <c r="E62" s="330"/>
      <c r="F62" s="330"/>
      <c r="G62" s="330"/>
    </row>
    <row r="63" spans="1:7">
      <c r="A63" s="116"/>
      <c r="B63" s="328"/>
      <c r="C63" s="328"/>
      <c r="D63" s="329"/>
      <c r="E63" s="330"/>
      <c r="F63" s="330"/>
      <c r="G63" s="330"/>
    </row>
    <row r="64" spans="1:7">
      <c r="A64" s="116"/>
      <c r="B64" s="328"/>
      <c r="C64" s="328"/>
      <c r="D64" s="329"/>
      <c r="E64" s="330"/>
      <c r="F64" s="330"/>
      <c r="G64" s="330"/>
    </row>
    <row r="65" spans="1:7">
      <c r="A65" s="116"/>
      <c r="B65" s="328"/>
      <c r="C65" s="328"/>
      <c r="D65" s="329"/>
      <c r="E65" s="330"/>
      <c r="F65" s="330"/>
      <c r="G65" s="330"/>
    </row>
    <row r="66" spans="1:7">
      <c r="A66" s="116"/>
      <c r="B66" s="328"/>
      <c r="C66" s="328"/>
      <c r="D66" s="329"/>
      <c r="E66" s="330"/>
      <c r="F66" s="330"/>
      <c r="G66" s="330"/>
    </row>
    <row r="67" spans="1:7">
      <c r="A67" s="116"/>
      <c r="D67" s="209"/>
      <c r="E67" s="332"/>
      <c r="F67" s="332"/>
      <c r="G67" s="332"/>
    </row>
    <row r="68" spans="1:7">
      <c r="A68" s="92"/>
      <c r="D68" s="209"/>
      <c r="E68" s="332"/>
      <c r="F68" s="332"/>
      <c r="G68" s="332"/>
    </row>
    <row r="69" spans="1:7">
      <c r="A69" s="92"/>
      <c r="D69" s="209"/>
      <c r="E69" s="332"/>
      <c r="F69" s="332"/>
      <c r="G69" s="332"/>
    </row>
    <row r="70" spans="1:7">
      <c r="A70" s="92"/>
      <c r="D70" s="209"/>
      <c r="E70" s="332"/>
      <c r="F70" s="332"/>
      <c r="G70" s="332"/>
    </row>
    <row r="71" spans="1:7">
      <c r="A71" s="92"/>
      <c r="D71" s="209"/>
      <c r="E71" s="332"/>
      <c r="F71" s="332"/>
      <c r="G71" s="332"/>
    </row>
    <row r="72" spans="1:7">
      <c r="A72" s="92"/>
      <c r="D72" s="209"/>
      <c r="E72" s="332"/>
      <c r="F72" s="332"/>
      <c r="G72" s="332"/>
    </row>
    <row r="73" spans="1:7">
      <c r="A73" s="92"/>
      <c r="D73" s="209"/>
      <c r="E73" s="332"/>
      <c r="F73" s="332"/>
      <c r="G73" s="332"/>
    </row>
    <row r="74" spans="1:7">
      <c r="A74" s="92"/>
      <c r="D74" s="209"/>
      <c r="E74" s="332"/>
      <c r="F74" s="332"/>
      <c r="G74" s="332"/>
    </row>
    <row r="75" spans="1:7">
      <c r="A75" s="92"/>
      <c r="D75" s="209"/>
      <c r="E75" s="332"/>
      <c r="F75" s="332"/>
      <c r="G75" s="332"/>
    </row>
    <row r="76" spans="1:7">
      <c r="A76" s="92"/>
      <c r="D76" s="209"/>
      <c r="E76" s="332"/>
      <c r="F76" s="332"/>
      <c r="G76" s="332"/>
    </row>
    <row r="77" spans="1:7">
      <c r="A77" s="92"/>
      <c r="D77" s="209"/>
      <c r="E77" s="332"/>
      <c r="F77" s="332"/>
      <c r="G77" s="332"/>
    </row>
    <row r="78" spans="1:7">
      <c r="A78" s="92"/>
      <c r="D78" s="209"/>
      <c r="E78" s="332"/>
      <c r="F78" s="332"/>
      <c r="G78" s="332"/>
    </row>
    <row r="79" spans="1:7">
      <c r="A79" s="92"/>
      <c r="D79" s="209"/>
      <c r="E79" s="332"/>
      <c r="F79" s="332"/>
      <c r="G79" s="332"/>
    </row>
    <row r="80" spans="1:7">
      <c r="A80" s="92"/>
      <c r="D80" s="209"/>
      <c r="E80" s="332"/>
      <c r="F80" s="332"/>
      <c r="G80" s="332"/>
    </row>
    <row r="81" spans="1:7">
      <c r="A81" s="92"/>
      <c r="D81" s="209"/>
      <c r="E81" s="332"/>
      <c r="F81" s="332"/>
      <c r="G81" s="332"/>
    </row>
    <row r="82" spans="1:7">
      <c r="A82" s="92"/>
      <c r="D82" s="209"/>
      <c r="E82" s="332"/>
      <c r="F82" s="332"/>
      <c r="G82" s="332"/>
    </row>
    <row r="83" spans="1:7">
      <c r="A83" s="92"/>
      <c r="D83" s="209"/>
      <c r="E83" s="332"/>
      <c r="F83" s="332"/>
      <c r="G83" s="332"/>
    </row>
    <row r="84" spans="1:7">
      <c r="A84" s="92"/>
      <c r="D84" s="209"/>
      <c r="E84" s="332"/>
      <c r="F84" s="332"/>
      <c r="G84" s="332"/>
    </row>
    <row r="85" spans="1:7">
      <c r="A85" s="92"/>
      <c r="D85" s="209"/>
      <c r="E85" s="332"/>
      <c r="F85" s="332"/>
      <c r="G85" s="332"/>
    </row>
    <row r="86" spans="1:7">
      <c r="A86" s="92"/>
      <c r="D86" s="209"/>
      <c r="E86" s="332"/>
      <c r="F86" s="332"/>
      <c r="G86" s="332"/>
    </row>
    <row r="87" spans="1:7">
      <c r="A87" s="92"/>
      <c r="D87" s="209"/>
      <c r="E87" s="332"/>
      <c r="F87" s="332"/>
      <c r="G87" s="332"/>
    </row>
    <row r="88" spans="1:7">
      <c r="A88" s="92"/>
      <c r="D88" s="209"/>
      <c r="E88" s="332"/>
      <c r="F88" s="332"/>
      <c r="G88" s="332"/>
    </row>
    <row r="89" spans="1:7">
      <c r="A89" s="92"/>
      <c r="D89" s="209"/>
      <c r="E89" s="332"/>
      <c r="F89" s="332"/>
      <c r="G89" s="332"/>
    </row>
    <row r="90" spans="1:7">
      <c r="A90" s="92"/>
    </row>
    <row r="91" spans="1:7">
      <c r="A91" s="93"/>
    </row>
    <row r="92" spans="1:7">
      <c r="A92" s="93"/>
    </row>
    <row r="93" spans="1:7">
      <c r="A93" s="93"/>
    </row>
    <row r="94" spans="1:7">
      <c r="A94" s="93"/>
    </row>
    <row r="95" spans="1:7">
      <c r="A95" s="93"/>
    </row>
    <row r="96" spans="1:7">
      <c r="A96" s="93"/>
    </row>
    <row r="97" spans="1:1">
      <c r="A97" s="93"/>
    </row>
    <row r="98" spans="1:1">
      <c r="A98" s="93"/>
    </row>
    <row r="99" spans="1:1">
      <c r="A99" s="93"/>
    </row>
    <row r="100" spans="1:1">
      <c r="A100" s="93"/>
    </row>
    <row r="101" spans="1:1">
      <c r="A101" s="93"/>
    </row>
    <row r="102" spans="1:1">
      <c r="A102" s="93"/>
    </row>
    <row r="103" spans="1:1">
      <c r="A103" s="93"/>
    </row>
    <row r="104" spans="1:1">
      <c r="A104" s="93"/>
    </row>
    <row r="105" spans="1:1">
      <c r="A105" s="93"/>
    </row>
    <row r="106" spans="1:1">
      <c r="A106" s="93"/>
    </row>
    <row r="107" spans="1:1">
      <c r="A107" s="93"/>
    </row>
    <row r="108" spans="1:1">
      <c r="A108" s="93"/>
    </row>
    <row r="109" spans="1:1">
      <c r="A109" s="93"/>
    </row>
    <row r="110" spans="1:1">
      <c r="A110" s="93"/>
    </row>
    <row r="111" spans="1:1">
      <c r="A111" s="93"/>
    </row>
    <row r="112" spans="1:1">
      <c r="A112" s="93"/>
    </row>
    <row r="113" spans="1:1">
      <c r="A113" s="93"/>
    </row>
    <row r="114" spans="1:1">
      <c r="A114" s="93"/>
    </row>
    <row r="115" spans="1:1">
      <c r="A115" s="93"/>
    </row>
    <row r="116" spans="1:1">
      <c r="A116" s="93"/>
    </row>
    <row r="117" spans="1:1">
      <c r="A117" s="93"/>
    </row>
    <row r="118" spans="1:1">
      <c r="A118" s="93"/>
    </row>
    <row r="119" spans="1:1">
      <c r="A119" s="93"/>
    </row>
    <row r="120" spans="1:1">
      <c r="A120" s="93"/>
    </row>
    <row r="121" spans="1:1">
      <c r="A121" s="93"/>
    </row>
    <row r="122" spans="1:1">
      <c r="A122" s="93"/>
    </row>
    <row r="123" spans="1:1">
      <c r="A123" s="93"/>
    </row>
    <row r="124" spans="1:1">
      <c r="A124" s="93"/>
    </row>
    <row r="125" spans="1:1">
      <c r="A125" s="93"/>
    </row>
    <row r="126" spans="1:1">
      <c r="A126" s="93"/>
    </row>
    <row r="127" spans="1:1">
      <c r="A127" s="93"/>
    </row>
    <row r="128" spans="1:1">
      <c r="A128" s="93"/>
    </row>
    <row r="129" spans="1:1">
      <c r="A129" s="93"/>
    </row>
    <row r="130" spans="1:1">
      <c r="A130" s="93"/>
    </row>
    <row r="131" spans="1:1">
      <c r="A131" s="93"/>
    </row>
    <row r="132" spans="1:1">
      <c r="A132" s="93"/>
    </row>
    <row r="133" spans="1:1">
      <c r="A133" s="93"/>
    </row>
    <row r="134" spans="1:1">
      <c r="A134" s="93"/>
    </row>
    <row r="135" spans="1:1">
      <c r="A135" s="93"/>
    </row>
    <row r="136" spans="1:1">
      <c r="A136" s="93"/>
    </row>
    <row r="137" spans="1:1">
      <c r="A137" s="93"/>
    </row>
    <row r="138" spans="1:1">
      <c r="A138" s="93"/>
    </row>
    <row r="139" spans="1:1">
      <c r="A139" s="93"/>
    </row>
    <row r="140" spans="1:1">
      <c r="A140" s="93"/>
    </row>
    <row r="141" spans="1:1">
      <c r="A141" s="93"/>
    </row>
    <row r="142" spans="1:1">
      <c r="A142" s="93"/>
    </row>
    <row r="143" spans="1:1">
      <c r="A143" s="93"/>
    </row>
    <row r="144" spans="1:1">
      <c r="A144" s="93"/>
    </row>
    <row r="145" spans="1:1">
      <c r="A145" s="93"/>
    </row>
    <row r="146" spans="1:1">
      <c r="A146" s="93"/>
    </row>
    <row r="147" spans="1:1">
      <c r="A147" s="93"/>
    </row>
    <row r="148" spans="1:1">
      <c r="A148" s="93"/>
    </row>
    <row r="149" spans="1:1">
      <c r="A149" s="93"/>
    </row>
    <row r="150" spans="1:1">
      <c r="A150" s="93"/>
    </row>
    <row r="151" spans="1:1">
      <c r="A151" s="93"/>
    </row>
    <row r="152" spans="1:1">
      <c r="A152" s="93"/>
    </row>
    <row r="153" spans="1:1">
      <c r="A153" s="93"/>
    </row>
    <row r="154" spans="1:1">
      <c r="A154" s="93"/>
    </row>
    <row r="155" spans="1:1">
      <c r="A155" s="93"/>
    </row>
    <row r="156" spans="1:1">
      <c r="A156" s="93"/>
    </row>
    <row r="157" spans="1:1">
      <c r="A157" s="93"/>
    </row>
    <row r="158" spans="1:1">
      <c r="A158" s="93"/>
    </row>
    <row r="159" spans="1:1">
      <c r="A159" s="93"/>
    </row>
    <row r="160" spans="1:1">
      <c r="A160" s="93"/>
    </row>
    <row r="161" spans="1:1">
      <c r="A161" s="93"/>
    </row>
    <row r="162" spans="1:1">
      <c r="A162" s="93"/>
    </row>
    <row r="163" spans="1:1">
      <c r="A163" s="93"/>
    </row>
    <row r="164" spans="1:1">
      <c r="A164" s="93"/>
    </row>
    <row r="165" spans="1:1">
      <c r="A165" s="93"/>
    </row>
    <row r="166" spans="1:1">
      <c r="A166" s="93"/>
    </row>
    <row r="167" spans="1:1">
      <c r="A167" s="93"/>
    </row>
    <row r="168" spans="1:1">
      <c r="A168" s="93"/>
    </row>
    <row r="169" spans="1:1">
      <c r="A169" s="93"/>
    </row>
    <row r="170" spans="1:1">
      <c r="A170" s="93"/>
    </row>
    <row r="171" spans="1:1">
      <c r="A171" s="93"/>
    </row>
    <row r="172" spans="1:1">
      <c r="A172" s="93"/>
    </row>
    <row r="173" spans="1:1">
      <c r="A173" s="93"/>
    </row>
    <row r="174" spans="1:1">
      <c r="A174" s="93"/>
    </row>
    <row r="175" spans="1:1">
      <c r="A175" s="93"/>
    </row>
    <row r="176" spans="1:1">
      <c r="A176" s="93"/>
    </row>
    <row r="177" spans="1:1">
      <c r="A177" s="93"/>
    </row>
    <row r="178" spans="1:1">
      <c r="A178" s="93"/>
    </row>
    <row r="179" spans="1:1">
      <c r="A179" s="93"/>
    </row>
    <row r="180" spans="1:1">
      <c r="A180" s="93"/>
    </row>
    <row r="181" spans="1:1">
      <c r="A181" s="93"/>
    </row>
    <row r="182" spans="1:1">
      <c r="A182" s="93"/>
    </row>
    <row r="183" spans="1:1">
      <c r="A183" s="93"/>
    </row>
    <row r="184" spans="1:1">
      <c r="A184" s="93"/>
    </row>
    <row r="185" spans="1:1">
      <c r="A185" s="93"/>
    </row>
    <row r="186" spans="1:1">
      <c r="A186" s="93"/>
    </row>
    <row r="187" spans="1:1">
      <c r="A187" s="93"/>
    </row>
    <row r="188" spans="1:1">
      <c r="A188" s="93"/>
    </row>
    <row r="189" spans="1:1">
      <c r="A189" s="93"/>
    </row>
    <row r="190" spans="1:1">
      <c r="A190" s="93"/>
    </row>
    <row r="191" spans="1:1">
      <c r="A191" s="93"/>
    </row>
    <row r="192" spans="1:1">
      <c r="A192" s="93"/>
    </row>
    <row r="193" spans="1:1">
      <c r="A193" s="93"/>
    </row>
    <row r="194" spans="1:1">
      <c r="A194" s="93"/>
    </row>
    <row r="195" spans="1:1">
      <c r="A195" s="93"/>
    </row>
    <row r="196" spans="1:1">
      <c r="A196" s="93"/>
    </row>
    <row r="197" spans="1:1">
      <c r="A197" s="93"/>
    </row>
    <row r="198" spans="1:1">
      <c r="A198" s="93"/>
    </row>
    <row r="199" spans="1:1">
      <c r="A199" s="93"/>
    </row>
    <row r="200" spans="1:1">
      <c r="A200" s="93"/>
    </row>
    <row r="201" spans="1:1">
      <c r="A201" s="93"/>
    </row>
    <row r="202" spans="1:1">
      <c r="A202" s="93"/>
    </row>
    <row r="203" spans="1:1">
      <c r="A203" s="93"/>
    </row>
    <row r="204" spans="1:1">
      <c r="A204" s="93"/>
    </row>
    <row r="205" spans="1:1">
      <c r="A205" s="93"/>
    </row>
    <row r="206" spans="1:1">
      <c r="A206" s="93"/>
    </row>
    <row r="207" spans="1:1">
      <c r="A207" s="93"/>
    </row>
    <row r="208" spans="1:1">
      <c r="A208" s="93"/>
    </row>
    <row r="209" spans="1:1">
      <c r="A209" s="93"/>
    </row>
    <row r="210" spans="1:1">
      <c r="A210" s="93"/>
    </row>
    <row r="211" spans="1:1">
      <c r="A211" s="93"/>
    </row>
    <row r="212" spans="1:1">
      <c r="A212" s="93"/>
    </row>
    <row r="213" spans="1:1">
      <c r="A213" s="93"/>
    </row>
    <row r="214" spans="1:1">
      <c r="A214" s="93"/>
    </row>
    <row r="215" spans="1:1">
      <c r="A215" s="93"/>
    </row>
    <row r="216" spans="1:1">
      <c r="A216" s="93"/>
    </row>
    <row r="217" spans="1:1">
      <c r="A217" s="93"/>
    </row>
    <row r="218" spans="1:1">
      <c r="A218" s="93"/>
    </row>
    <row r="219" spans="1:1">
      <c r="A219" s="93"/>
    </row>
    <row r="220" spans="1:1">
      <c r="A220" s="93"/>
    </row>
    <row r="221" spans="1:1">
      <c r="A221" s="93"/>
    </row>
    <row r="222" spans="1:1">
      <c r="A222" s="93"/>
    </row>
    <row r="223" spans="1:1">
      <c r="A223" s="93"/>
    </row>
    <row r="224" spans="1:1">
      <c r="A224" s="93"/>
    </row>
    <row r="225" spans="1:1">
      <c r="A225" s="93"/>
    </row>
    <row r="226" spans="1:1">
      <c r="A226" s="93"/>
    </row>
    <row r="227" spans="1:1">
      <c r="A227" s="93"/>
    </row>
    <row r="228" spans="1:1">
      <c r="A228" s="93"/>
    </row>
    <row r="229" spans="1:1">
      <c r="A229" s="93"/>
    </row>
    <row r="230" spans="1:1">
      <c r="A230" s="93"/>
    </row>
    <row r="231" spans="1:1">
      <c r="A231" s="93"/>
    </row>
    <row r="232" spans="1:1">
      <c r="A232" s="93"/>
    </row>
    <row r="233" spans="1:1">
      <c r="A233" s="93"/>
    </row>
    <row r="234" spans="1:1">
      <c r="A234" s="93"/>
    </row>
    <row r="235" spans="1:1">
      <c r="A235" s="93"/>
    </row>
    <row r="236" spans="1:1">
      <c r="A236" s="93"/>
    </row>
    <row r="237" spans="1:1">
      <c r="A237" s="93"/>
    </row>
    <row r="238" spans="1:1">
      <c r="A238" s="93"/>
    </row>
    <row r="239" spans="1:1">
      <c r="A239" s="93"/>
    </row>
    <row r="240" spans="1:1">
      <c r="A240" s="93"/>
    </row>
    <row r="241" spans="1:1">
      <c r="A241" s="93"/>
    </row>
    <row r="242" spans="1:1">
      <c r="A242" s="93"/>
    </row>
    <row r="243" spans="1:1">
      <c r="A243" s="93"/>
    </row>
    <row r="244" spans="1:1">
      <c r="A244" s="93"/>
    </row>
    <row r="245" spans="1:1">
      <c r="A245" s="93"/>
    </row>
    <row r="246" spans="1:1">
      <c r="A246" s="93"/>
    </row>
    <row r="247" spans="1:1">
      <c r="A247" s="93"/>
    </row>
    <row r="248" spans="1:1">
      <c r="A248" s="93"/>
    </row>
    <row r="249" spans="1:1">
      <c r="A249" s="93"/>
    </row>
    <row r="250" spans="1:1">
      <c r="A250" s="93"/>
    </row>
    <row r="251" spans="1:1">
      <c r="A251" s="93"/>
    </row>
    <row r="252" spans="1:1">
      <c r="A252" s="93"/>
    </row>
    <row r="253" spans="1:1">
      <c r="A253" s="93"/>
    </row>
    <row r="254" spans="1:1">
      <c r="A254" s="93"/>
    </row>
    <row r="255" spans="1:1">
      <c r="A255" s="93"/>
    </row>
    <row r="256" spans="1:1">
      <c r="A256" s="93"/>
    </row>
    <row r="257" spans="1:1">
      <c r="A257" s="93"/>
    </row>
  </sheetData>
  <mergeCells count="5">
    <mergeCell ref="B36:D36"/>
    <mergeCell ref="B37:D37"/>
    <mergeCell ref="F36:G36"/>
    <mergeCell ref="F37:G37"/>
    <mergeCell ref="A2:G2"/>
  </mergeCells>
  <pageMargins left="0.23622047244094491" right="0.15748031496062992" top="0.19685039370078741" bottom="0.19685039370078741" header="0.31496062992125984" footer="0.31496062992125984"/>
  <pageSetup paperSize="9" scale="70" orientation="landscape" r:id="rId1"/>
  <ignoredErrors>
    <ignoredError sqref="D8 D6" formula="1"/>
    <ignoredError sqref="C8 E28" formulaRange="1"/>
    <ignoredError sqref="G7:G21 G31:G34 G26:G3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O51"/>
  <sheetViews>
    <sheetView view="pageBreakPreview" zoomScale="65" zoomScaleNormal="75" zoomScaleSheetLayoutView="65" workbookViewId="0">
      <selection activeCell="V41" sqref="V41"/>
    </sheetView>
  </sheetViews>
  <sheetFormatPr defaultRowHeight="18.75"/>
  <cols>
    <col min="1" max="1" width="44.85546875" style="184" customWidth="1"/>
    <col min="2" max="2" width="19.28515625" style="123" customWidth="1"/>
    <col min="3" max="3" width="18.5703125" style="333" customWidth="1"/>
    <col min="4" max="4" width="16.140625" style="333" customWidth="1"/>
    <col min="5" max="5" width="15.42578125" style="333" customWidth="1"/>
    <col min="6" max="6" width="16.5703125" style="333" customWidth="1"/>
    <col min="7" max="7" width="15.28515625" style="333" customWidth="1"/>
    <col min="8" max="8" width="16.5703125" style="333" customWidth="1"/>
    <col min="9" max="9" width="16.140625" style="333" customWidth="1"/>
    <col min="10" max="10" width="16.42578125" style="333" customWidth="1"/>
    <col min="11" max="11" width="16.5703125" style="333" customWidth="1"/>
    <col min="12" max="12" width="16.85546875" style="333" customWidth="1"/>
    <col min="13" max="15" width="16.7109375" style="333" customWidth="1"/>
    <col min="16" max="16384" width="9.140625" style="184"/>
  </cols>
  <sheetData>
    <row r="1" spans="1:15" ht="20.25">
      <c r="O1" s="334" t="s">
        <v>180</v>
      </c>
    </row>
    <row r="2" spans="1:15" ht="34.5" customHeight="1">
      <c r="A2" s="481" t="s">
        <v>65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</row>
    <row r="3" spans="1:15" ht="37.5" customHeight="1">
      <c r="A3" s="482" t="s">
        <v>328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</row>
    <row r="4" spans="1:15" ht="31.5" customHeight="1">
      <c r="A4" s="483" t="s">
        <v>307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</row>
    <row r="5" spans="1:15" ht="20.25">
      <c r="A5" s="484" t="s">
        <v>72</v>
      </c>
      <c r="B5" s="484"/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</row>
    <row r="6" spans="1:15" ht="41.25" customHeight="1">
      <c r="A6" s="485" t="s">
        <v>135</v>
      </c>
      <c r="B6" s="485"/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</row>
    <row r="7" spans="1:15" ht="41.25" customHeight="1">
      <c r="A7" s="486" t="s">
        <v>117</v>
      </c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</row>
    <row r="8" spans="1:15" s="69" customFormat="1" ht="74.25" customHeight="1">
      <c r="A8" s="465" t="s">
        <v>105</v>
      </c>
      <c r="B8" s="465"/>
      <c r="C8" s="471" t="s">
        <v>353</v>
      </c>
      <c r="D8" s="471"/>
      <c r="E8" s="472"/>
      <c r="F8" s="480" t="s">
        <v>329</v>
      </c>
      <c r="G8" s="471"/>
      <c r="H8" s="472"/>
      <c r="I8" s="479" t="s">
        <v>354</v>
      </c>
      <c r="J8" s="479"/>
      <c r="K8" s="479"/>
      <c r="L8" s="479" t="s">
        <v>226</v>
      </c>
      <c r="M8" s="479"/>
      <c r="N8" s="480" t="s">
        <v>227</v>
      </c>
      <c r="O8" s="472"/>
    </row>
    <row r="9" spans="1:15" s="69" customFormat="1" ht="27.75" customHeight="1">
      <c r="A9" s="465">
        <v>1</v>
      </c>
      <c r="B9" s="465"/>
      <c r="C9" s="471">
        <v>2</v>
      </c>
      <c r="D9" s="471"/>
      <c r="E9" s="472"/>
      <c r="F9" s="480">
        <v>3</v>
      </c>
      <c r="G9" s="471"/>
      <c r="H9" s="472"/>
      <c r="I9" s="479">
        <v>4</v>
      </c>
      <c r="J9" s="479"/>
      <c r="K9" s="479"/>
      <c r="L9" s="480">
        <v>5</v>
      </c>
      <c r="M9" s="472"/>
      <c r="N9" s="479">
        <v>6</v>
      </c>
      <c r="O9" s="479"/>
    </row>
    <row r="10" spans="1:15" s="69" customFormat="1" ht="138" customHeight="1">
      <c r="A10" s="466" t="s">
        <v>231</v>
      </c>
      <c r="B10" s="466"/>
      <c r="C10" s="473">
        <f>SUM(C11:C13)</f>
        <v>215</v>
      </c>
      <c r="D10" s="474"/>
      <c r="E10" s="475"/>
      <c r="F10" s="473">
        <f>SUM(F11:F13)</f>
        <v>219</v>
      </c>
      <c r="G10" s="474"/>
      <c r="H10" s="475"/>
      <c r="I10" s="467">
        <f>SUM(I11:I13)</f>
        <v>217</v>
      </c>
      <c r="J10" s="468"/>
      <c r="K10" s="469"/>
      <c r="L10" s="478" t="s">
        <v>16</v>
      </c>
      <c r="M10" s="478"/>
      <c r="N10" s="476" t="s">
        <v>16</v>
      </c>
      <c r="O10" s="477"/>
    </row>
    <row r="11" spans="1:15" s="69" customFormat="1" ht="35.25" customHeight="1">
      <c r="A11" s="461" t="s">
        <v>107</v>
      </c>
      <c r="B11" s="461"/>
      <c r="C11" s="455">
        <v>1</v>
      </c>
      <c r="D11" s="456"/>
      <c r="E11" s="457"/>
      <c r="F11" s="455">
        <v>1</v>
      </c>
      <c r="G11" s="456"/>
      <c r="H11" s="457"/>
      <c r="I11" s="455">
        <v>1</v>
      </c>
      <c r="J11" s="456"/>
      <c r="K11" s="457"/>
      <c r="L11" s="470" t="s">
        <v>16</v>
      </c>
      <c r="M11" s="470"/>
      <c r="N11" s="462" t="s">
        <v>16</v>
      </c>
      <c r="O11" s="463"/>
    </row>
    <row r="12" spans="1:15" s="69" customFormat="1" ht="36.75" customHeight="1">
      <c r="A12" s="461" t="s">
        <v>106</v>
      </c>
      <c r="B12" s="461"/>
      <c r="C12" s="455">
        <v>13</v>
      </c>
      <c r="D12" s="456"/>
      <c r="E12" s="457"/>
      <c r="F12" s="455">
        <v>13</v>
      </c>
      <c r="G12" s="456"/>
      <c r="H12" s="457"/>
      <c r="I12" s="455">
        <v>14</v>
      </c>
      <c r="J12" s="456"/>
      <c r="K12" s="457"/>
      <c r="L12" s="470" t="s">
        <v>16</v>
      </c>
      <c r="M12" s="470"/>
      <c r="N12" s="462" t="s">
        <v>16</v>
      </c>
      <c r="O12" s="463"/>
    </row>
    <row r="13" spans="1:15" s="69" customFormat="1" ht="33" customHeight="1">
      <c r="A13" s="461" t="s">
        <v>108</v>
      </c>
      <c r="B13" s="461"/>
      <c r="C13" s="455">
        <v>201</v>
      </c>
      <c r="D13" s="456"/>
      <c r="E13" s="457"/>
      <c r="F13" s="455">
        <v>205</v>
      </c>
      <c r="G13" s="456"/>
      <c r="H13" s="457"/>
      <c r="I13" s="455">
        <v>202</v>
      </c>
      <c r="J13" s="456"/>
      <c r="K13" s="457"/>
      <c r="L13" s="470" t="s">
        <v>16</v>
      </c>
      <c r="M13" s="470"/>
      <c r="N13" s="462" t="s">
        <v>16</v>
      </c>
      <c r="O13" s="463"/>
    </row>
    <row r="14" spans="1:15" s="69" customFormat="1" ht="44.25" customHeight="1">
      <c r="A14" s="466" t="s">
        <v>164</v>
      </c>
      <c r="B14" s="466"/>
      <c r="C14" s="467">
        <f>SUM(C15:C17)</f>
        <v>10461</v>
      </c>
      <c r="D14" s="468"/>
      <c r="E14" s="469"/>
      <c r="F14" s="467">
        <f>SUM(F15:F17)</f>
        <v>11860</v>
      </c>
      <c r="G14" s="468"/>
      <c r="H14" s="469"/>
      <c r="I14" s="467">
        <f>SUM(I15:I17)</f>
        <v>8777</v>
      </c>
      <c r="J14" s="468"/>
      <c r="K14" s="469"/>
      <c r="L14" s="478" t="s">
        <v>16</v>
      </c>
      <c r="M14" s="478"/>
      <c r="N14" s="476" t="s">
        <v>16</v>
      </c>
      <c r="O14" s="477"/>
    </row>
    <row r="15" spans="1:15" s="69" customFormat="1" ht="33" customHeight="1">
      <c r="A15" s="461" t="s">
        <v>107</v>
      </c>
      <c r="B15" s="461"/>
      <c r="C15" s="455">
        <v>173</v>
      </c>
      <c r="D15" s="456"/>
      <c r="E15" s="457"/>
      <c r="F15" s="455">
        <v>220</v>
      </c>
      <c r="G15" s="456"/>
      <c r="H15" s="457"/>
      <c r="I15" s="455">
        <v>175</v>
      </c>
      <c r="J15" s="456"/>
      <c r="K15" s="457"/>
      <c r="L15" s="470" t="s">
        <v>16</v>
      </c>
      <c r="M15" s="470"/>
      <c r="N15" s="462" t="s">
        <v>16</v>
      </c>
      <c r="O15" s="463"/>
    </row>
    <row r="16" spans="1:15" s="69" customFormat="1" ht="33" customHeight="1">
      <c r="A16" s="461" t="s">
        <v>106</v>
      </c>
      <c r="B16" s="461"/>
      <c r="C16" s="455">
        <v>1302</v>
      </c>
      <c r="D16" s="456"/>
      <c r="E16" s="457"/>
      <c r="F16" s="455">
        <v>1600</v>
      </c>
      <c r="G16" s="456"/>
      <c r="H16" s="457"/>
      <c r="I16" s="455">
        <v>1100</v>
      </c>
      <c r="J16" s="456"/>
      <c r="K16" s="457"/>
      <c r="L16" s="470" t="s">
        <v>16</v>
      </c>
      <c r="M16" s="470"/>
      <c r="N16" s="462" t="s">
        <v>16</v>
      </c>
      <c r="O16" s="463"/>
    </row>
    <row r="17" spans="1:15" s="69" customFormat="1" ht="33" customHeight="1">
      <c r="A17" s="461" t="s">
        <v>108</v>
      </c>
      <c r="B17" s="461"/>
      <c r="C17" s="455">
        <v>8986</v>
      </c>
      <c r="D17" s="456"/>
      <c r="E17" s="457"/>
      <c r="F17" s="455">
        <v>10040</v>
      </c>
      <c r="G17" s="456"/>
      <c r="H17" s="457"/>
      <c r="I17" s="455">
        <v>7502</v>
      </c>
      <c r="J17" s="456"/>
      <c r="K17" s="457"/>
      <c r="L17" s="470" t="s">
        <v>16</v>
      </c>
      <c r="M17" s="470"/>
      <c r="N17" s="462" t="s">
        <v>16</v>
      </c>
      <c r="O17" s="463"/>
    </row>
    <row r="18" spans="1:15" s="69" customFormat="1" ht="47.25" customHeight="1">
      <c r="A18" s="466" t="s">
        <v>165</v>
      </c>
      <c r="B18" s="466"/>
      <c r="C18" s="467">
        <f>'I. Фін результат'!C95</f>
        <v>10461</v>
      </c>
      <c r="D18" s="468"/>
      <c r="E18" s="469"/>
      <c r="F18" s="467">
        <f>SUM(F19:H21)</f>
        <v>11860</v>
      </c>
      <c r="G18" s="468"/>
      <c r="H18" s="469"/>
      <c r="I18" s="467">
        <f>'I. Фін результат'!F95</f>
        <v>8777</v>
      </c>
      <c r="J18" s="468"/>
      <c r="K18" s="469"/>
      <c r="L18" s="478">
        <f t="shared" ref="L18:L25" si="0">I18-F18</f>
        <v>-3083</v>
      </c>
      <c r="M18" s="478"/>
      <c r="N18" s="476">
        <f t="shared" ref="N18:N25" si="1">(I18/F18)*100</f>
        <v>74.00505902192242</v>
      </c>
      <c r="O18" s="477"/>
    </row>
    <row r="19" spans="1:15" s="69" customFormat="1" ht="33" customHeight="1">
      <c r="A19" s="461" t="s">
        <v>107</v>
      </c>
      <c r="B19" s="461"/>
      <c r="C19" s="455">
        <v>173</v>
      </c>
      <c r="D19" s="456"/>
      <c r="E19" s="457"/>
      <c r="F19" s="455">
        <v>220</v>
      </c>
      <c r="G19" s="456"/>
      <c r="H19" s="457"/>
      <c r="I19" s="455">
        <v>175</v>
      </c>
      <c r="J19" s="456"/>
      <c r="K19" s="457"/>
      <c r="L19" s="470">
        <f t="shared" si="0"/>
        <v>-45</v>
      </c>
      <c r="M19" s="470"/>
      <c r="N19" s="462">
        <f t="shared" si="1"/>
        <v>79.545454545454547</v>
      </c>
      <c r="O19" s="463"/>
    </row>
    <row r="20" spans="1:15" s="69" customFormat="1" ht="33" customHeight="1">
      <c r="A20" s="461" t="s">
        <v>106</v>
      </c>
      <c r="B20" s="461"/>
      <c r="C20" s="455">
        <v>1302</v>
      </c>
      <c r="D20" s="456"/>
      <c r="E20" s="457"/>
      <c r="F20" s="455">
        <v>1600</v>
      </c>
      <c r="G20" s="456"/>
      <c r="H20" s="457"/>
      <c r="I20" s="455">
        <v>1100</v>
      </c>
      <c r="J20" s="456"/>
      <c r="K20" s="457"/>
      <c r="L20" s="470">
        <f t="shared" si="0"/>
        <v>-500</v>
      </c>
      <c r="M20" s="470"/>
      <c r="N20" s="462">
        <f t="shared" si="1"/>
        <v>68.75</v>
      </c>
      <c r="O20" s="463"/>
    </row>
    <row r="21" spans="1:15" s="69" customFormat="1" ht="33" customHeight="1">
      <c r="A21" s="461" t="s">
        <v>108</v>
      </c>
      <c r="B21" s="461"/>
      <c r="C21" s="455">
        <v>8986</v>
      </c>
      <c r="D21" s="456"/>
      <c r="E21" s="457"/>
      <c r="F21" s="455">
        <v>10040</v>
      </c>
      <c r="G21" s="456"/>
      <c r="H21" s="457"/>
      <c r="I21" s="455">
        <v>7502</v>
      </c>
      <c r="J21" s="456"/>
      <c r="K21" s="457"/>
      <c r="L21" s="470">
        <f t="shared" si="0"/>
        <v>-2538</v>
      </c>
      <c r="M21" s="470"/>
      <c r="N21" s="462">
        <f t="shared" si="1"/>
        <v>74.721115537848604</v>
      </c>
      <c r="O21" s="463"/>
    </row>
    <row r="22" spans="1:15" s="69" customFormat="1" ht="71.25" customHeight="1">
      <c r="A22" s="466" t="s">
        <v>198</v>
      </c>
      <c r="B22" s="466"/>
      <c r="C22" s="458">
        <f>(C18/C10)/6*1000</f>
        <v>8109.3023255813941</v>
      </c>
      <c r="D22" s="459"/>
      <c r="E22" s="460"/>
      <c r="F22" s="458">
        <f>(F18/F10)/6*1000</f>
        <v>9025.8751902587519</v>
      </c>
      <c r="G22" s="459"/>
      <c r="H22" s="460"/>
      <c r="I22" s="458">
        <f>(I18/I10)/6*1000</f>
        <v>6741.1674347158223</v>
      </c>
      <c r="J22" s="459"/>
      <c r="K22" s="460"/>
      <c r="L22" s="478">
        <f t="shared" si="0"/>
        <v>-2284.7077555429296</v>
      </c>
      <c r="M22" s="478"/>
      <c r="N22" s="476">
        <f t="shared" si="1"/>
        <v>74.687133298622172</v>
      </c>
      <c r="O22" s="477"/>
    </row>
    <row r="23" spans="1:15" s="69" customFormat="1" ht="33" customHeight="1">
      <c r="A23" s="461" t="s">
        <v>107</v>
      </c>
      <c r="B23" s="461"/>
      <c r="C23" s="455">
        <f>(C19/C11)/6*1000</f>
        <v>28833.333333333332</v>
      </c>
      <c r="D23" s="456"/>
      <c r="E23" s="457"/>
      <c r="F23" s="455">
        <f>(F19/F11)/6*1000</f>
        <v>36666.666666666664</v>
      </c>
      <c r="G23" s="456"/>
      <c r="H23" s="457"/>
      <c r="I23" s="455">
        <f>(I19/I11)/6*1000</f>
        <v>29166.666666666668</v>
      </c>
      <c r="J23" s="456"/>
      <c r="K23" s="457"/>
      <c r="L23" s="470">
        <f t="shared" si="0"/>
        <v>-7499.9999999999964</v>
      </c>
      <c r="M23" s="470"/>
      <c r="N23" s="462">
        <f t="shared" si="1"/>
        <v>79.545454545454547</v>
      </c>
      <c r="O23" s="463"/>
    </row>
    <row r="24" spans="1:15" s="69" customFormat="1" ht="33" customHeight="1">
      <c r="A24" s="461" t="s">
        <v>106</v>
      </c>
      <c r="B24" s="461"/>
      <c r="C24" s="455">
        <f>(C20/C12)/6*1000</f>
        <v>16692.307692307695</v>
      </c>
      <c r="D24" s="456"/>
      <c r="E24" s="457"/>
      <c r="F24" s="455">
        <f>(F20/F12)/6*1000</f>
        <v>20512.820512820515</v>
      </c>
      <c r="G24" s="456"/>
      <c r="H24" s="457"/>
      <c r="I24" s="455">
        <f>(I20/I12)/6*1000</f>
        <v>13095.238095238095</v>
      </c>
      <c r="J24" s="456"/>
      <c r="K24" s="457"/>
      <c r="L24" s="470">
        <f t="shared" si="0"/>
        <v>-7417.58241758242</v>
      </c>
      <c r="M24" s="470"/>
      <c r="N24" s="462">
        <f t="shared" si="1"/>
        <v>63.839285714285708</v>
      </c>
      <c r="O24" s="463"/>
    </row>
    <row r="25" spans="1:15" s="69" customFormat="1" ht="33" customHeight="1">
      <c r="A25" s="461" t="s">
        <v>108</v>
      </c>
      <c r="B25" s="461"/>
      <c r="C25" s="455">
        <f>(C21/C13)/6*1000</f>
        <v>7451.077943615257</v>
      </c>
      <c r="D25" s="456"/>
      <c r="E25" s="457"/>
      <c r="F25" s="455">
        <f>(F21/F13)/6*1000</f>
        <v>8162.6016260162596</v>
      </c>
      <c r="G25" s="456"/>
      <c r="H25" s="457"/>
      <c r="I25" s="455">
        <f>(I21/I13)/6*1000</f>
        <v>6189.7689768976898</v>
      </c>
      <c r="J25" s="456"/>
      <c r="K25" s="457"/>
      <c r="L25" s="470">
        <f t="shared" si="0"/>
        <v>-1972.8326491185699</v>
      </c>
      <c r="M25" s="470"/>
      <c r="N25" s="462">
        <f t="shared" si="1"/>
        <v>75.830835075539426</v>
      </c>
      <c r="O25" s="463"/>
    </row>
    <row r="26" spans="1:15" s="69" customFormat="1" ht="13.5" customHeight="1">
      <c r="A26" s="124"/>
      <c r="B26" s="124"/>
      <c r="C26" s="335"/>
      <c r="D26" s="336"/>
      <c r="E26" s="336"/>
      <c r="F26" s="336"/>
      <c r="G26" s="336"/>
      <c r="H26" s="336"/>
      <c r="I26" s="336"/>
      <c r="J26" s="336"/>
      <c r="K26" s="336"/>
      <c r="L26" s="336"/>
      <c r="M26" s="336"/>
      <c r="N26" s="336"/>
      <c r="O26" s="336"/>
    </row>
    <row r="27" spans="1:15" ht="20.25">
      <c r="A27" s="464" t="s">
        <v>166</v>
      </c>
      <c r="B27" s="464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</row>
    <row r="28" spans="1:15" ht="51.75" customHeight="1">
      <c r="A28" s="125"/>
      <c r="B28" s="125"/>
      <c r="C28" s="337"/>
      <c r="D28" s="337"/>
      <c r="E28" s="337"/>
      <c r="F28" s="337"/>
      <c r="G28" s="337"/>
      <c r="H28" s="337"/>
      <c r="I28" s="337"/>
      <c r="J28" s="338"/>
      <c r="K28" s="338"/>
      <c r="L28" s="338"/>
      <c r="M28" s="338"/>
      <c r="N28" s="338"/>
      <c r="O28" s="338"/>
    </row>
    <row r="29" spans="1:15" ht="22.5">
      <c r="A29" s="448" t="s">
        <v>321</v>
      </c>
      <c r="B29" s="448"/>
      <c r="C29" s="448"/>
      <c r="D29" s="448"/>
      <c r="E29" s="448"/>
      <c r="F29" s="448"/>
      <c r="G29" s="448"/>
      <c r="H29" s="448"/>
      <c r="I29" s="448"/>
      <c r="J29" s="448"/>
      <c r="K29" s="339"/>
      <c r="L29" s="339"/>
      <c r="M29" s="339"/>
      <c r="N29" s="339"/>
      <c r="O29" s="339"/>
    </row>
    <row r="30" spans="1:15">
      <c r="A30" s="188"/>
      <c r="B30" s="127"/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</row>
    <row r="31" spans="1:15" ht="52.5" customHeight="1">
      <c r="A31" s="449" t="s">
        <v>320</v>
      </c>
      <c r="B31" s="450"/>
      <c r="C31" s="451"/>
      <c r="D31" s="444" t="s">
        <v>330</v>
      </c>
      <c r="E31" s="444"/>
      <c r="F31" s="444"/>
      <c r="G31" s="444" t="s">
        <v>331</v>
      </c>
      <c r="H31" s="444"/>
      <c r="I31" s="444"/>
      <c r="J31" s="444" t="s">
        <v>319</v>
      </c>
      <c r="K31" s="444"/>
      <c r="L31" s="444"/>
      <c r="M31" s="441" t="s">
        <v>318</v>
      </c>
      <c r="N31" s="442"/>
      <c r="O31" s="443"/>
    </row>
    <row r="32" spans="1:15" ht="155.25" customHeight="1">
      <c r="A32" s="452"/>
      <c r="B32" s="453"/>
      <c r="C32" s="454"/>
      <c r="D32" s="340" t="s">
        <v>317</v>
      </c>
      <c r="E32" s="340" t="s">
        <v>316</v>
      </c>
      <c r="F32" s="340" t="s">
        <v>315</v>
      </c>
      <c r="G32" s="340" t="s">
        <v>317</v>
      </c>
      <c r="H32" s="340" t="s">
        <v>316</v>
      </c>
      <c r="I32" s="340" t="s">
        <v>315</v>
      </c>
      <c r="J32" s="340" t="s">
        <v>317</v>
      </c>
      <c r="K32" s="340" t="s">
        <v>316</v>
      </c>
      <c r="L32" s="340" t="s">
        <v>315</v>
      </c>
      <c r="M32" s="341" t="s">
        <v>314</v>
      </c>
      <c r="N32" s="341" t="s">
        <v>313</v>
      </c>
      <c r="O32" s="341" t="s">
        <v>312</v>
      </c>
    </row>
    <row r="33" spans="1:15" ht="25.5" customHeight="1">
      <c r="A33" s="435">
        <v>1</v>
      </c>
      <c r="B33" s="436"/>
      <c r="C33" s="437"/>
      <c r="D33" s="340">
        <v>2</v>
      </c>
      <c r="E33" s="340">
        <v>3</v>
      </c>
      <c r="F33" s="340">
        <v>4</v>
      </c>
      <c r="G33" s="340">
        <v>5</v>
      </c>
      <c r="H33" s="342">
        <v>6</v>
      </c>
      <c r="I33" s="342">
        <v>7</v>
      </c>
      <c r="J33" s="342">
        <v>8</v>
      </c>
      <c r="K33" s="342">
        <v>9</v>
      </c>
      <c r="L33" s="342">
        <v>10</v>
      </c>
      <c r="M33" s="342">
        <v>11</v>
      </c>
      <c r="N33" s="342">
        <v>12</v>
      </c>
      <c r="O33" s="342">
        <v>13</v>
      </c>
    </row>
    <row r="34" spans="1:15" ht="25.5" customHeight="1">
      <c r="A34" s="445" t="s">
        <v>311</v>
      </c>
      <c r="B34" s="446"/>
      <c r="C34" s="447"/>
      <c r="D34" s="377">
        <v>18200</v>
      </c>
      <c r="E34" s="377">
        <v>148348</v>
      </c>
      <c r="F34" s="377">
        <v>123</v>
      </c>
      <c r="G34" s="377">
        <v>13789</v>
      </c>
      <c r="H34" s="344">
        <v>113024</v>
      </c>
      <c r="I34" s="344">
        <v>122</v>
      </c>
      <c r="J34" s="200">
        <f t="shared" ref="J34:L37" si="2">G34-D34</f>
        <v>-4411</v>
      </c>
      <c r="K34" s="200">
        <f t="shared" si="2"/>
        <v>-35324</v>
      </c>
      <c r="L34" s="200">
        <f t="shared" si="2"/>
        <v>-1</v>
      </c>
      <c r="M34" s="343">
        <f t="shared" ref="M34:O37" si="3">(G34/D34)*100</f>
        <v>75.763736263736263</v>
      </c>
      <c r="N34" s="200">
        <f t="shared" si="3"/>
        <v>76.188421818966219</v>
      </c>
      <c r="O34" s="200">
        <f t="shared" si="3"/>
        <v>99.1869918699187</v>
      </c>
    </row>
    <row r="35" spans="1:15" ht="39" customHeight="1">
      <c r="A35" s="445" t="s">
        <v>310</v>
      </c>
      <c r="B35" s="446"/>
      <c r="C35" s="447"/>
      <c r="D35" s="340">
        <v>1850</v>
      </c>
      <c r="E35" s="340">
        <v>33636</v>
      </c>
      <c r="F35" s="340">
        <v>55</v>
      </c>
      <c r="G35" s="340">
        <v>1247</v>
      </c>
      <c r="H35" s="344">
        <v>12724</v>
      </c>
      <c r="I35" s="344">
        <v>98</v>
      </c>
      <c r="J35" s="200">
        <f t="shared" si="2"/>
        <v>-603</v>
      </c>
      <c r="K35" s="200">
        <f t="shared" si="2"/>
        <v>-20912</v>
      </c>
      <c r="L35" s="200">
        <f t="shared" si="2"/>
        <v>43</v>
      </c>
      <c r="M35" s="343">
        <f t="shared" si="3"/>
        <v>67.405405405405403</v>
      </c>
      <c r="N35" s="200">
        <f t="shared" si="3"/>
        <v>37.828517065049347</v>
      </c>
      <c r="O35" s="200">
        <f t="shared" si="3"/>
        <v>178.18181818181819</v>
      </c>
    </row>
    <row r="36" spans="1:15" ht="36" customHeight="1">
      <c r="A36" s="445" t="s">
        <v>309</v>
      </c>
      <c r="B36" s="446"/>
      <c r="C36" s="447"/>
      <c r="D36" s="340">
        <v>230</v>
      </c>
      <c r="E36" s="340">
        <v>2000</v>
      </c>
      <c r="F36" s="340">
        <v>115</v>
      </c>
      <c r="G36" s="340">
        <v>467</v>
      </c>
      <c r="H36" s="344">
        <v>4081</v>
      </c>
      <c r="I36" s="344">
        <v>114</v>
      </c>
      <c r="J36" s="200">
        <f t="shared" si="2"/>
        <v>237</v>
      </c>
      <c r="K36" s="200">
        <f t="shared" si="2"/>
        <v>2081</v>
      </c>
      <c r="L36" s="200">
        <f t="shared" si="2"/>
        <v>-1</v>
      </c>
      <c r="M36" s="343">
        <f t="shared" si="3"/>
        <v>203.04347826086956</v>
      </c>
      <c r="N36" s="200">
        <f t="shared" si="3"/>
        <v>204.05</v>
      </c>
      <c r="O36" s="200">
        <f t="shared" si="3"/>
        <v>99.130434782608702</v>
      </c>
    </row>
    <row r="37" spans="1:15" ht="33" customHeight="1">
      <c r="A37" s="438" t="s">
        <v>34</v>
      </c>
      <c r="B37" s="439"/>
      <c r="C37" s="440"/>
      <c r="D37" s="199">
        <f>SUM(D34:D36)</f>
        <v>20280</v>
      </c>
      <c r="E37" s="199"/>
      <c r="F37" s="199"/>
      <c r="G37" s="199">
        <f>SUM(G34:G36)</f>
        <v>15503</v>
      </c>
      <c r="H37" s="199"/>
      <c r="I37" s="199"/>
      <c r="J37" s="200">
        <f t="shared" si="2"/>
        <v>-4777</v>
      </c>
      <c r="K37" s="200">
        <f t="shared" si="2"/>
        <v>0</v>
      </c>
      <c r="L37" s="200">
        <f t="shared" si="2"/>
        <v>0</v>
      </c>
      <c r="M37" s="343">
        <f t="shared" si="3"/>
        <v>76.444773175542409</v>
      </c>
      <c r="N37" s="187" t="e">
        <f t="shared" si="3"/>
        <v>#DIV/0!</v>
      </c>
      <c r="O37" s="187" t="e">
        <f t="shared" si="3"/>
        <v>#DIV/0!</v>
      </c>
    </row>
    <row r="38" spans="1:15">
      <c r="A38" s="90"/>
      <c r="B38" s="127"/>
      <c r="C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</row>
    <row r="39" spans="1:15">
      <c r="A39" s="90"/>
      <c r="B39" s="127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</row>
    <row r="40" spans="1:15">
      <c r="A40" s="183"/>
      <c r="B40" s="127"/>
      <c r="C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</row>
    <row r="41" spans="1:15">
      <c r="A41" s="129"/>
      <c r="B41" s="127"/>
      <c r="C41" s="339"/>
      <c r="D41" s="339"/>
      <c r="E41" s="339"/>
      <c r="F41" s="345"/>
      <c r="G41" s="345"/>
      <c r="H41" s="339"/>
      <c r="I41" s="339"/>
      <c r="J41" s="339"/>
      <c r="K41" s="339"/>
      <c r="L41" s="391"/>
      <c r="M41" s="434"/>
      <c r="N41" s="434"/>
      <c r="O41" s="434"/>
    </row>
    <row r="42" spans="1:15">
      <c r="A42" s="90"/>
      <c r="B42" s="127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</row>
    <row r="43" spans="1:15">
      <c r="A43" s="90"/>
      <c r="B43" s="127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</row>
    <row r="44" spans="1:15">
      <c r="A44" s="90"/>
      <c r="B44" s="127"/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</row>
    <row r="45" spans="1:15">
      <c r="A45" s="90"/>
      <c r="B45" s="127"/>
      <c r="C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</row>
    <row r="46" spans="1:15">
      <c r="A46" s="90"/>
      <c r="B46" s="127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</row>
    <row r="47" spans="1:15">
      <c r="A47" s="90"/>
      <c r="B47" s="127"/>
      <c r="C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</row>
    <row r="49" spans="3:15" s="184" customFormat="1"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  <c r="O49" s="333"/>
    </row>
    <row r="50" spans="3:15" s="184" customFormat="1">
      <c r="C50" s="333"/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  <c r="O50" s="333"/>
    </row>
    <row r="51" spans="3:15" s="184" customFormat="1"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</row>
  </sheetData>
  <mergeCells count="127">
    <mergeCell ref="N24:O24"/>
    <mergeCell ref="C24:E24"/>
    <mergeCell ref="C25:E25"/>
    <mergeCell ref="L22:M22"/>
    <mergeCell ref="L23:M23"/>
    <mergeCell ref="L18:M18"/>
    <mergeCell ref="L19:M19"/>
    <mergeCell ref="L20:M20"/>
    <mergeCell ref="F24:H24"/>
    <mergeCell ref="I21:K21"/>
    <mergeCell ref="I22:K22"/>
    <mergeCell ref="N25:O25"/>
    <mergeCell ref="L25:M25"/>
    <mergeCell ref="I24:K24"/>
    <mergeCell ref="I25:K25"/>
    <mergeCell ref="F25:H25"/>
    <mergeCell ref="L24:M24"/>
    <mergeCell ref="N17:O17"/>
    <mergeCell ref="N18:O18"/>
    <mergeCell ref="N19:O19"/>
    <mergeCell ref="N20:O20"/>
    <mergeCell ref="L17:M17"/>
    <mergeCell ref="C23:E23"/>
    <mergeCell ref="N21:O21"/>
    <mergeCell ref="N22:O22"/>
    <mergeCell ref="N23:O23"/>
    <mergeCell ref="L21:M21"/>
    <mergeCell ref="I23:K23"/>
    <mergeCell ref="F21:H21"/>
    <mergeCell ref="F22:H22"/>
    <mergeCell ref="F23:H23"/>
    <mergeCell ref="A8:B8"/>
    <mergeCell ref="N12:O12"/>
    <mergeCell ref="I9:K9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L12:M12"/>
    <mergeCell ref="F9:H9"/>
    <mergeCell ref="F10:H10"/>
    <mergeCell ref="F11:H11"/>
    <mergeCell ref="L10:M10"/>
    <mergeCell ref="C11:E11"/>
    <mergeCell ref="C8:E8"/>
    <mergeCell ref="F12:H12"/>
    <mergeCell ref="N13:O13"/>
    <mergeCell ref="L11:M11"/>
    <mergeCell ref="N14:O14"/>
    <mergeCell ref="L13:M13"/>
    <mergeCell ref="N11:O11"/>
    <mergeCell ref="I12:K12"/>
    <mergeCell ref="I13:K13"/>
    <mergeCell ref="L14:M14"/>
    <mergeCell ref="I8:K8"/>
    <mergeCell ref="N9:O9"/>
    <mergeCell ref="N10:O10"/>
    <mergeCell ref="L9:M9"/>
    <mergeCell ref="F13:H13"/>
    <mergeCell ref="I14:K14"/>
    <mergeCell ref="I10:K10"/>
    <mergeCell ref="A15:B15"/>
    <mergeCell ref="A16:B16"/>
    <mergeCell ref="F16:H16"/>
    <mergeCell ref="C9:E9"/>
    <mergeCell ref="C10:E10"/>
    <mergeCell ref="A17:B17"/>
    <mergeCell ref="A18:B18"/>
    <mergeCell ref="A19:B19"/>
    <mergeCell ref="A20:B20"/>
    <mergeCell ref="A22:B22"/>
    <mergeCell ref="A23:B23"/>
    <mergeCell ref="A21:B21"/>
    <mergeCell ref="A14:B14"/>
    <mergeCell ref="C15:E15"/>
    <mergeCell ref="C16:E16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F17:H17"/>
    <mergeCell ref="I17:K17"/>
    <mergeCell ref="F18:H18"/>
    <mergeCell ref="I18:K18"/>
    <mergeCell ref="C18:E18"/>
    <mergeCell ref="C19:E19"/>
    <mergeCell ref="C17:E17"/>
    <mergeCell ref="L15:M15"/>
    <mergeCell ref="F14:H14"/>
    <mergeCell ref="L16:M16"/>
    <mergeCell ref="I16:K16"/>
    <mergeCell ref="F15:H15"/>
    <mergeCell ref="I15:K15"/>
    <mergeCell ref="C14:E14"/>
    <mergeCell ref="A29:J29"/>
    <mergeCell ref="A31:C32"/>
    <mergeCell ref="F19:H19"/>
    <mergeCell ref="I19:K19"/>
    <mergeCell ref="F20:H20"/>
    <mergeCell ref="I20:K20"/>
    <mergeCell ref="C20:E20"/>
    <mergeCell ref="C21:E21"/>
    <mergeCell ref="C22:E22"/>
    <mergeCell ref="A24:B24"/>
    <mergeCell ref="A25:B25"/>
    <mergeCell ref="L41:O41"/>
    <mergeCell ref="A33:C33"/>
    <mergeCell ref="A37:C37"/>
    <mergeCell ref="M31:O31"/>
    <mergeCell ref="D31:F31"/>
    <mergeCell ref="G31:I31"/>
    <mergeCell ref="J31:L31"/>
    <mergeCell ref="A34:C34"/>
    <mergeCell ref="A35:C35"/>
    <mergeCell ref="A36:C36"/>
  </mergeCells>
  <pageMargins left="0.23622047244094491" right="0.15748031496062992" top="0.19685039370078741" bottom="0.19685039370078741" header="0.31496062992125984" footer="0.15748031496062992"/>
  <pageSetup paperSize="9" scale="52" orientation="landscape" horizontalDpi="1200" verticalDpi="1200" r:id="rId1"/>
  <headerFooter alignWithMargins="0"/>
  <ignoredErrors>
    <ignoredError sqref="D37 G37" formulaRange="1"/>
    <ignoredError sqref="F22:F25" formula="1"/>
    <ignoredError sqref="N37:O37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AH58"/>
  <sheetViews>
    <sheetView view="pageBreakPreview" topLeftCell="A2" zoomScale="60" zoomScaleNormal="50" workbookViewId="0">
      <selection activeCell="R44" sqref="R44"/>
    </sheetView>
  </sheetViews>
  <sheetFormatPr defaultRowHeight="18.75"/>
  <cols>
    <col min="1" max="2" width="4.42578125" style="82" customWidth="1"/>
    <col min="3" max="3" width="28.7109375" style="82" customWidth="1"/>
    <col min="4" max="6" width="8.42578125" style="82" customWidth="1"/>
    <col min="7" max="9" width="11.28515625" style="82" customWidth="1"/>
    <col min="10" max="10" width="8.7109375" style="82" customWidth="1"/>
    <col min="11" max="11" width="10.140625" style="82" customWidth="1"/>
    <col min="12" max="12" width="9" style="82" customWidth="1"/>
    <col min="13" max="13" width="12.28515625" style="333" customWidth="1"/>
    <col min="14" max="14" width="12.5703125" style="333" customWidth="1"/>
    <col min="15" max="15" width="14.5703125" style="333" customWidth="1"/>
    <col min="16" max="16" width="14" style="333" customWidth="1"/>
    <col min="17" max="17" width="12.5703125" style="333" customWidth="1"/>
    <col min="18" max="18" width="12.28515625" style="333" customWidth="1"/>
    <col min="19" max="19" width="14.5703125" style="333" customWidth="1"/>
    <col min="20" max="20" width="14" style="333" customWidth="1"/>
    <col min="21" max="21" width="12.5703125" style="333" customWidth="1"/>
    <col min="22" max="22" width="12.28515625" style="333" customWidth="1"/>
    <col min="23" max="23" width="14.85546875" style="333" customWidth="1"/>
    <col min="24" max="24" width="14" style="333" customWidth="1"/>
    <col min="25" max="25" width="12.5703125" style="333" customWidth="1"/>
    <col min="26" max="26" width="12.28515625" style="333" customWidth="1"/>
    <col min="27" max="27" width="14.5703125" style="333" customWidth="1"/>
    <col min="28" max="28" width="13.7109375" style="333" customWidth="1"/>
    <col min="29" max="29" width="12.28515625" style="333" customWidth="1"/>
    <col min="30" max="31" width="14.5703125" style="333" customWidth="1"/>
    <col min="32" max="32" width="14" style="333" customWidth="1"/>
    <col min="33" max="34" width="9.140625" style="333"/>
    <col min="35" max="16384" width="9.140625" style="82"/>
  </cols>
  <sheetData>
    <row r="1" spans="1:34" s="90" customFormat="1" ht="20.25" hidden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346"/>
      <c r="N1" s="346"/>
      <c r="O1" s="346"/>
      <c r="P1" s="346"/>
      <c r="Q1" s="338"/>
      <c r="R1" s="347"/>
      <c r="S1" s="347"/>
      <c r="T1" s="347"/>
      <c r="U1" s="347"/>
      <c r="V1" s="347"/>
      <c r="W1" s="338"/>
      <c r="X1" s="338"/>
      <c r="Y1" s="338"/>
      <c r="Z1" s="338"/>
      <c r="AA1" s="338"/>
      <c r="AB1" s="338"/>
      <c r="AC1" s="338"/>
      <c r="AD1" s="338"/>
      <c r="AE1" s="338"/>
      <c r="AF1" s="347"/>
      <c r="AG1" s="339"/>
      <c r="AH1" s="339"/>
    </row>
    <row r="2" spans="1:34" s="90" customFormat="1" ht="42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346"/>
      <c r="N2" s="346"/>
      <c r="O2" s="346"/>
      <c r="P2" s="346"/>
      <c r="Q2" s="338"/>
      <c r="R2" s="347"/>
      <c r="S2" s="347"/>
      <c r="T2" s="347"/>
      <c r="U2" s="347"/>
      <c r="V2" s="347"/>
      <c r="W2" s="338"/>
      <c r="X2" s="338"/>
      <c r="Y2" s="338"/>
      <c r="Z2" s="338"/>
      <c r="AA2" s="338"/>
      <c r="AB2" s="338"/>
      <c r="AC2" s="338"/>
      <c r="AD2" s="338"/>
      <c r="AE2" s="338"/>
      <c r="AF2" s="347"/>
      <c r="AG2" s="339"/>
      <c r="AH2" s="339"/>
    </row>
    <row r="3" spans="1:34" s="132" customFormat="1" ht="32.25" customHeight="1">
      <c r="A3" s="131"/>
      <c r="B3" s="131"/>
      <c r="C3" s="131" t="s">
        <v>332</v>
      </c>
      <c r="D3" s="131"/>
      <c r="E3" s="131"/>
      <c r="F3" s="131"/>
      <c r="G3" s="131"/>
      <c r="H3" s="131"/>
      <c r="I3" s="131"/>
      <c r="J3" s="131"/>
      <c r="K3" s="131"/>
      <c r="L3" s="131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9"/>
      <c r="AH3" s="349"/>
    </row>
    <row r="4" spans="1:34" s="90" customFormat="1" ht="37.5" customHeight="1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34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1"/>
      <c r="X4" s="338"/>
      <c r="Y4" s="338"/>
      <c r="Z4" s="503"/>
      <c r="AA4" s="503"/>
      <c r="AB4" s="503"/>
      <c r="AC4" s="338"/>
      <c r="AD4" s="503" t="s">
        <v>167</v>
      </c>
      <c r="AE4" s="503"/>
      <c r="AF4" s="503"/>
      <c r="AG4" s="339"/>
      <c r="AH4" s="339"/>
    </row>
    <row r="5" spans="1:34" s="90" customFormat="1" ht="38.25" customHeight="1">
      <c r="A5" s="498" t="s">
        <v>32</v>
      </c>
      <c r="B5" s="523" t="s">
        <v>95</v>
      </c>
      <c r="C5" s="524"/>
      <c r="D5" s="524"/>
      <c r="E5" s="524"/>
      <c r="F5" s="524"/>
      <c r="G5" s="524"/>
      <c r="H5" s="524"/>
      <c r="I5" s="524"/>
      <c r="J5" s="524"/>
      <c r="K5" s="524"/>
      <c r="L5" s="525"/>
      <c r="M5" s="455" t="s">
        <v>33</v>
      </c>
      <c r="N5" s="456"/>
      <c r="O5" s="456"/>
      <c r="P5" s="457"/>
      <c r="Q5" s="455" t="s">
        <v>52</v>
      </c>
      <c r="R5" s="456"/>
      <c r="S5" s="456"/>
      <c r="T5" s="457"/>
      <c r="U5" s="455" t="s">
        <v>116</v>
      </c>
      <c r="V5" s="456"/>
      <c r="W5" s="456"/>
      <c r="X5" s="457"/>
      <c r="Y5" s="455" t="s">
        <v>68</v>
      </c>
      <c r="Z5" s="456"/>
      <c r="AA5" s="456"/>
      <c r="AB5" s="457"/>
      <c r="AC5" s="455" t="s">
        <v>34</v>
      </c>
      <c r="AD5" s="456"/>
      <c r="AE5" s="456"/>
      <c r="AF5" s="457"/>
      <c r="AG5" s="339"/>
      <c r="AH5" s="339"/>
    </row>
    <row r="6" spans="1:34" s="90" customFormat="1" ht="34.5" customHeight="1">
      <c r="A6" s="499"/>
      <c r="B6" s="526"/>
      <c r="C6" s="527"/>
      <c r="D6" s="527"/>
      <c r="E6" s="527"/>
      <c r="F6" s="527"/>
      <c r="G6" s="527"/>
      <c r="H6" s="527"/>
      <c r="I6" s="527"/>
      <c r="J6" s="527"/>
      <c r="K6" s="527"/>
      <c r="L6" s="528"/>
      <c r="M6" s="490" t="s">
        <v>93</v>
      </c>
      <c r="N6" s="490" t="s">
        <v>94</v>
      </c>
      <c r="O6" s="490" t="s">
        <v>101</v>
      </c>
      <c r="P6" s="490" t="s">
        <v>102</v>
      </c>
      <c r="Q6" s="490" t="s">
        <v>93</v>
      </c>
      <c r="R6" s="490" t="s">
        <v>94</v>
      </c>
      <c r="S6" s="490" t="s">
        <v>101</v>
      </c>
      <c r="T6" s="490" t="s">
        <v>102</v>
      </c>
      <c r="U6" s="490" t="s">
        <v>93</v>
      </c>
      <c r="V6" s="490" t="s">
        <v>94</v>
      </c>
      <c r="W6" s="490" t="s">
        <v>101</v>
      </c>
      <c r="X6" s="490" t="s">
        <v>102</v>
      </c>
      <c r="Y6" s="490" t="s">
        <v>93</v>
      </c>
      <c r="Z6" s="490" t="s">
        <v>94</v>
      </c>
      <c r="AA6" s="490" t="s">
        <v>101</v>
      </c>
      <c r="AB6" s="490" t="s">
        <v>102</v>
      </c>
      <c r="AC6" s="490" t="s">
        <v>93</v>
      </c>
      <c r="AD6" s="490" t="s">
        <v>94</v>
      </c>
      <c r="AE6" s="490" t="s">
        <v>101</v>
      </c>
      <c r="AF6" s="490" t="s">
        <v>102</v>
      </c>
      <c r="AG6" s="339"/>
      <c r="AH6" s="339"/>
    </row>
    <row r="7" spans="1:34" s="90" customFormat="1" ht="24.95" customHeight="1">
      <c r="A7" s="500"/>
      <c r="B7" s="529"/>
      <c r="C7" s="530"/>
      <c r="D7" s="530"/>
      <c r="E7" s="530"/>
      <c r="F7" s="530"/>
      <c r="G7" s="530"/>
      <c r="H7" s="530"/>
      <c r="I7" s="530"/>
      <c r="J7" s="530"/>
      <c r="K7" s="530"/>
      <c r="L7" s="53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339"/>
      <c r="AH7" s="339"/>
    </row>
    <row r="8" spans="1:34" s="90" customFormat="1" ht="33.75" customHeight="1">
      <c r="A8" s="135">
        <v>1</v>
      </c>
      <c r="B8" s="522">
        <v>2</v>
      </c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201">
        <v>3</v>
      </c>
      <c r="N8" s="201">
        <v>4</v>
      </c>
      <c r="O8" s="201">
        <v>5</v>
      </c>
      <c r="P8" s="201">
        <v>6</v>
      </c>
      <c r="Q8" s="201">
        <v>7</v>
      </c>
      <c r="R8" s="201">
        <v>8</v>
      </c>
      <c r="S8" s="201">
        <v>9</v>
      </c>
      <c r="T8" s="201">
        <v>10</v>
      </c>
      <c r="U8" s="201">
        <v>11</v>
      </c>
      <c r="V8" s="201">
        <v>12</v>
      </c>
      <c r="W8" s="201">
        <v>13</v>
      </c>
      <c r="X8" s="201">
        <v>14</v>
      </c>
      <c r="Y8" s="201">
        <v>15</v>
      </c>
      <c r="Z8" s="201">
        <v>16</v>
      </c>
      <c r="AA8" s="201">
        <v>17</v>
      </c>
      <c r="AB8" s="201">
        <v>18</v>
      </c>
      <c r="AC8" s="201">
        <v>19</v>
      </c>
      <c r="AD8" s="201">
        <v>20</v>
      </c>
      <c r="AE8" s="201">
        <v>21</v>
      </c>
      <c r="AF8" s="201">
        <v>22</v>
      </c>
      <c r="AG8" s="339"/>
      <c r="AH8" s="339"/>
    </row>
    <row r="9" spans="1:34" s="90" customFormat="1" ht="42" customHeight="1">
      <c r="A9" s="136">
        <v>1</v>
      </c>
      <c r="B9" s="492" t="s">
        <v>236</v>
      </c>
      <c r="C9" s="493"/>
      <c r="D9" s="493"/>
      <c r="E9" s="493"/>
      <c r="F9" s="493"/>
      <c r="G9" s="493"/>
      <c r="H9" s="493"/>
      <c r="I9" s="493"/>
      <c r="J9" s="493"/>
      <c r="K9" s="493"/>
      <c r="L9" s="494"/>
      <c r="M9" s="201">
        <v>0</v>
      </c>
      <c r="N9" s="201">
        <v>0</v>
      </c>
      <c r="O9" s="201">
        <f>N9-M9</f>
        <v>0</v>
      </c>
      <c r="P9" s="378" t="e">
        <f>N9/M9*100</f>
        <v>#DIV/0!</v>
      </c>
      <c r="Q9" s="201">
        <v>0</v>
      </c>
      <c r="R9" s="201">
        <v>0</v>
      </c>
      <c r="S9" s="201">
        <f>R9-Q9</f>
        <v>0</v>
      </c>
      <c r="T9" s="378" t="e">
        <f>R9/Q9*100</f>
        <v>#DIV/0!</v>
      </c>
      <c r="U9" s="225">
        <f>SUM(U10:U15)</f>
        <v>500</v>
      </c>
      <c r="V9" s="202">
        <f>SUM(V10:V15)</f>
        <v>50</v>
      </c>
      <c r="W9" s="201">
        <f>V9-U9</f>
        <v>-450</v>
      </c>
      <c r="X9" s="181">
        <f>V9/U9*100</f>
        <v>10</v>
      </c>
      <c r="Y9" s="201">
        <v>0</v>
      </c>
      <c r="Z9" s="201">
        <v>0</v>
      </c>
      <c r="AA9" s="201">
        <f>Z9-Y9</f>
        <v>0</v>
      </c>
      <c r="AB9" s="378" t="e">
        <f>Z9/Y9*100</f>
        <v>#DIV/0!</v>
      </c>
      <c r="AC9" s="225">
        <f t="shared" ref="AC9:AD21" si="0">SUM(M9,Q9,U9,Y9)</f>
        <v>500</v>
      </c>
      <c r="AD9" s="202">
        <f t="shared" si="0"/>
        <v>50</v>
      </c>
      <c r="AE9" s="201">
        <f>AD9-AC9</f>
        <v>-450</v>
      </c>
      <c r="AF9" s="181">
        <f>AD9/AC9*100</f>
        <v>10</v>
      </c>
      <c r="AG9" s="339"/>
      <c r="AH9" s="339"/>
    </row>
    <row r="10" spans="1:34" s="90" customFormat="1" ht="42" customHeight="1">
      <c r="A10" s="137"/>
      <c r="B10" s="517" t="s">
        <v>335</v>
      </c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201">
        <v>0</v>
      </c>
      <c r="N10" s="201">
        <v>0</v>
      </c>
      <c r="O10" s="201"/>
      <c r="P10" s="378"/>
      <c r="Q10" s="201">
        <v>0</v>
      </c>
      <c r="R10" s="201">
        <v>0</v>
      </c>
      <c r="S10" s="201"/>
      <c r="T10" s="378"/>
      <c r="U10" s="201">
        <v>290</v>
      </c>
      <c r="V10" s="201">
        <v>0</v>
      </c>
      <c r="W10" s="291"/>
      <c r="X10" s="381"/>
      <c r="Y10" s="201">
        <v>0</v>
      </c>
      <c r="Z10" s="201">
        <v>0</v>
      </c>
      <c r="AA10" s="201"/>
      <c r="AB10" s="378"/>
      <c r="AC10" s="201">
        <f t="shared" si="0"/>
        <v>290</v>
      </c>
      <c r="AD10" s="201">
        <f t="shared" si="0"/>
        <v>0</v>
      </c>
      <c r="AE10" s="201"/>
      <c r="AF10" s="181"/>
      <c r="AG10" s="339"/>
      <c r="AH10" s="339"/>
    </row>
    <row r="11" spans="1:34" s="90" customFormat="1" ht="42" customHeight="1">
      <c r="A11" s="137"/>
      <c r="B11" s="517" t="s">
        <v>237</v>
      </c>
      <c r="C11" s="517"/>
      <c r="D11" s="517"/>
      <c r="E11" s="517"/>
      <c r="F11" s="517"/>
      <c r="G11" s="517"/>
      <c r="H11" s="517"/>
      <c r="I11" s="517"/>
      <c r="J11" s="517"/>
      <c r="K11" s="517"/>
      <c r="L11" s="517"/>
      <c r="M11" s="201">
        <v>0</v>
      </c>
      <c r="N11" s="201">
        <v>0</v>
      </c>
      <c r="O11" s="201"/>
      <c r="P11" s="378"/>
      <c r="Q11" s="201">
        <v>0</v>
      </c>
      <c r="R11" s="201">
        <v>0</v>
      </c>
      <c r="S11" s="201"/>
      <c r="T11" s="378"/>
      <c r="U11" s="201">
        <v>100</v>
      </c>
      <c r="V11" s="201">
        <v>0</v>
      </c>
      <c r="W11" s="291"/>
      <c r="X11" s="381"/>
      <c r="Y11" s="201">
        <v>0</v>
      </c>
      <c r="Z11" s="201">
        <v>0</v>
      </c>
      <c r="AA11" s="201"/>
      <c r="AB11" s="378"/>
      <c r="AC11" s="201">
        <f t="shared" si="0"/>
        <v>100</v>
      </c>
      <c r="AD11" s="201">
        <f t="shared" si="0"/>
        <v>0</v>
      </c>
      <c r="AE11" s="201"/>
      <c r="AF11" s="181"/>
      <c r="AG11" s="339"/>
      <c r="AH11" s="339"/>
    </row>
    <row r="12" spans="1:34" s="90" customFormat="1" ht="42" customHeight="1">
      <c r="A12" s="180"/>
      <c r="B12" s="510" t="s">
        <v>240</v>
      </c>
      <c r="C12" s="511"/>
      <c r="D12" s="511"/>
      <c r="E12" s="511"/>
      <c r="F12" s="511"/>
      <c r="G12" s="511"/>
      <c r="H12" s="511"/>
      <c r="I12" s="511"/>
      <c r="J12" s="511"/>
      <c r="K12" s="511"/>
      <c r="L12" s="512"/>
      <c r="M12" s="201">
        <v>0</v>
      </c>
      <c r="N12" s="201">
        <v>0</v>
      </c>
      <c r="O12" s="201"/>
      <c r="P12" s="378"/>
      <c r="Q12" s="201">
        <v>0</v>
      </c>
      <c r="R12" s="201">
        <v>0</v>
      </c>
      <c r="S12" s="201"/>
      <c r="T12" s="378"/>
      <c r="U12" s="201">
        <v>0</v>
      </c>
      <c r="V12" s="201">
        <v>8</v>
      </c>
      <c r="W12" s="291"/>
      <c r="X12" s="381"/>
      <c r="Y12" s="201">
        <v>0</v>
      </c>
      <c r="Z12" s="201">
        <v>0</v>
      </c>
      <c r="AA12" s="201"/>
      <c r="AB12" s="378"/>
      <c r="AC12" s="201">
        <f t="shared" si="0"/>
        <v>0</v>
      </c>
      <c r="AD12" s="201">
        <f t="shared" si="0"/>
        <v>8</v>
      </c>
      <c r="AE12" s="201"/>
      <c r="AF12" s="181"/>
      <c r="AG12" s="339"/>
      <c r="AH12" s="339"/>
    </row>
    <row r="13" spans="1:34" s="90" customFormat="1" ht="42" customHeight="1">
      <c r="A13" s="190"/>
      <c r="B13" s="507" t="s">
        <v>334</v>
      </c>
      <c r="C13" s="508"/>
      <c r="D13" s="508"/>
      <c r="E13" s="508"/>
      <c r="F13" s="508"/>
      <c r="G13" s="508"/>
      <c r="H13" s="508"/>
      <c r="I13" s="508"/>
      <c r="J13" s="508"/>
      <c r="K13" s="508"/>
      <c r="L13" s="509"/>
      <c r="M13" s="191">
        <v>0</v>
      </c>
      <c r="N13" s="191">
        <v>0</v>
      </c>
      <c r="O13" s="191"/>
      <c r="P13" s="379"/>
      <c r="Q13" s="191">
        <v>0</v>
      </c>
      <c r="R13" s="191">
        <v>0</v>
      </c>
      <c r="S13" s="191"/>
      <c r="T13" s="379"/>
      <c r="U13" s="191">
        <v>110</v>
      </c>
      <c r="V13" s="191">
        <v>0</v>
      </c>
      <c r="W13" s="382"/>
      <c r="X13" s="383"/>
      <c r="Y13" s="191"/>
      <c r="Z13" s="191"/>
      <c r="AA13" s="191"/>
      <c r="AB13" s="379"/>
      <c r="AC13" s="201">
        <f t="shared" si="0"/>
        <v>110</v>
      </c>
      <c r="AD13" s="191">
        <v>0</v>
      </c>
      <c r="AE13" s="191"/>
      <c r="AF13" s="192"/>
      <c r="AG13" s="339"/>
      <c r="AH13" s="339"/>
    </row>
    <row r="14" spans="1:34" s="90" customFormat="1" ht="42" customHeight="1">
      <c r="A14" s="203"/>
      <c r="B14" s="510" t="s">
        <v>355</v>
      </c>
      <c r="C14" s="511"/>
      <c r="D14" s="511"/>
      <c r="E14" s="511"/>
      <c r="F14" s="511"/>
      <c r="G14" s="511"/>
      <c r="H14" s="511"/>
      <c r="I14" s="511"/>
      <c r="J14" s="511"/>
      <c r="K14" s="511"/>
      <c r="L14" s="512"/>
      <c r="M14" s="204"/>
      <c r="N14" s="204"/>
      <c r="O14" s="204"/>
      <c r="P14" s="380"/>
      <c r="Q14" s="204"/>
      <c r="R14" s="204"/>
      <c r="S14" s="204"/>
      <c r="T14" s="380"/>
      <c r="U14" s="204">
        <v>0</v>
      </c>
      <c r="V14" s="204">
        <v>35</v>
      </c>
      <c r="W14" s="384"/>
      <c r="X14" s="385"/>
      <c r="Y14" s="204"/>
      <c r="Z14" s="204"/>
      <c r="AA14" s="204"/>
      <c r="AB14" s="380"/>
      <c r="AC14" s="204">
        <v>0</v>
      </c>
      <c r="AD14" s="201">
        <f t="shared" si="0"/>
        <v>35</v>
      </c>
      <c r="AE14" s="204"/>
      <c r="AF14" s="205"/>
      <c r="AG14" s="339"/>
      <c r="AH14" s="339"/>
    </row>
    <row r="15" spans="1:34" s="90" customFormat="1" ht="45.75" customHeight="1">
      <c r="A15" s="136"/>
      <c r="B15" s="510" t="s">
        <v>241</v>
      </c>
      <c r="C15" s="511"/>
      <c r="D15" s="511"/>
      <c r="E15" s="511"/>
      <c r="F15" s="511"/>
      <c r="G15" s="511"/>
      <c r="H15" s="511"/>
      <c r="I15" s="511"/>
      <c r="J15" s="511"/>
      <c r="K15" s="511"/>
      <c r="L15" s="512"/>
      <c r="M15" s="201">
        <v>0</v>
      </c>
      <c r="N15" s="201">
        <v>0</v>
      </c>
      <c r="O15" s="201">
        <f>N15-M15</f>
        <v>0</v>
      </c>
      <c r="P15" s="378" t="e">
        <f>N15/M15*100</f>
        <v>#DIV/0!</v>
      </c>
      <c r="Q15" s="201">
        <v>0</v>
      </c>
      <c r="R15" s="201">
        <v>0</v>
      </c>
      <c r="S15" s="201">
        <f>R15-Q15</f>
        <v>0</v>
      </c>
      <c r="T15" s="378" t="e">
        <f>R15/Q15*100</f>
        <v>#DIV/0!</v>
      </c>
      <c r="U15" s="201">
        <v>0</v>
      </c>
      <c r="V15" s="201">
        <v>7</v>
      </c>
      <c r="W15" s="201">
        <f>V15-U15</f>
        <v>7</v>
      </c>
      <c r="X15" s="378" t="e">
        <f>V15/U15*100</f>
        <v>#DIV/0!</v>
      </c>
      <c r="Y15" s="201">
        <v>0</v>
      </c>
      <c r="Z15" s="201">
        <v>0</v>
      </c>
      <c r="AA15" s="201">
        <f>Z15-Y15</f>
        <v>0</v>
      </c>
      <c r="AB15" s="378" t="e">
        <f>Z15/Y15*100</f>
        <v>#DIV/0!</v>
      </c>
      <c r="AC15" s="201">
        <f t="shared" si="0"/>
        <v>0</v>
      </c>
      <c r="AD15" s="201">
        <f t="shared" si="0"/>
        <v>7</v>
      </c>
      <c r="AE15" s="201">
        <f>AD15-AC15</f>
        <v>7</v>
      </c>
      <c r="AF15" s="378" t="e">
        <f>AD15/AC15*100</f>
        <v>#DIV/0!</v>
      </c>
      <c r="AG15" s="339"/>
      <c r="AH15" s="339"/>
    </row>
    <row r="16" spans="1:34" s="90" customFormat="1" ht="43.5" customHeight="1">
      <c r="A16" s="180">
        <v>2</v>
      </c>
      <c r="B16" s="514" t="s">
        <v>238</v>
      </c>
      <c r="C16" s="515"/>
      <c r="D16" s="515"/>
      <c r="E16" s="515"/>
      <c r="F16" s="515"/>
      <c r="G16" s="515"/>
      <c r="H16" s="515"/>
      <c r="I16" s="515"/>
      <c r="J16" s="515"/>
      <c r="K16" s="515"/>
      <c r="L16" s="516"/>
      <c r="M16" s="201">
        <v>0</v>
      </c>
      <c r="N16" s="201">
        <v>0</v>
      </c>
      <c r="O16" s="201">
        <f>N16-M16</f>
        <v>0</v>
      </c>
      <c r="P16" s="378" t="e">
        <f>N16/M16*100</f>
        <v>#DIV/0!</v>
      </c>
      <c r="Q16" s="201">
        <v>0</v>
      </c>
      <c r="R16" s="201">
        <v>0</v>
      </c>
      <c r="S16" s="201">
        <f>R16-Q16</f>
        <v>0</v>
      </c>
      <c r="T16" s="378" t="e">
        <f>R16/Q16*100</f>
        <v>#DIV/0!</v>
      </c>
      <c r="U16" s="202">
        <v>70</v>
      </c>
      <c r="V16" s="202">
        <v>18</v>
      </c>
      <c r="W16" s="201">
        <f>V16-U16</f>
        <v>-52</v>
      </c>
      <c r="X16" s="181">
        <f>V16/U16*100</f>
        <v>25.714285714285712</v>
      </c>
      <c r="Y16" s="201">
        <v>0</v>
      </c>
      <c r="Z16" s="201">
        <v>0</v>
      </c>
      <c r="AA16" s="201">
        <f>Z16-Y16</f>
        <v>0</v>
      </c>
      <c r="AB16" s="378" t="e">
        <f>Z16/Y16*100</f>
        <v>#DIV/0!</v>
      </c>
      <c r="AC16" s="202">
        <f t="shared" si="0"/>
        <v>70</v>
      </c>
      <c r="AD16" s="202">
        <f t="shared" si="0"/>
        <v>18</v>
      </c>
      <c r="AE16" s="201">
        <f>AD16-AC16</f>
        <v>-52</v>
      </c>
      <c r="AF16" s="181">
        <f>AD16/AC16*100</f>
        <v>25.714285714285712</v>
      </c>
      <c r="AG16" s="339"/>
      <c r="AH16" s="339"/>
    </row>
    <row r="17" spans="1:34" s="90" customFormat="1" ht="43.5" customHeight="1">
      <c r="A17" s="180"/>
      <c r="B17" s="510" t="s">
        <v>239</v>
      </c>
      <c r="C17" s="511"/>
      <c r="D17" s="511"/>
      <c r="E17" s="511"/>
      <c r="F17" s="511"/>
      <c r="G17" s="511"/>
      <c r="H17" s="511"/>
      <c r="I17" s="511"/>
      <c r="J17" s="511"/>
      <c r="K17" s="511"/>
      <c r="L17" s="512"/>
      <c r="M17" s="201">
        <v>0</v>
      </c>
      <c r="N17" s="201">
        <v>0</v>
      </c>
      <c r="O17" s="201"/>
      <c r="P17" s="378"/>
      <c r="Q17" s="201">
        <v>0</v>
      </c>
      <c r="R17" s="201">
        <v>0</v>
      </c>
      <c r="S17" s="201"/>
      <c r="T17" s="378"/>
      <c r="U17" s="201">
        <v>70</v>
      </c>
      <c r="V17" s="201">
        <v>18</v>
      </c>
      <c r="W17" s="201"/>
      <c r="X17" s="181"/>
      <c r="Y17" s="201">
        <v>0</v>
      </c>
      <c r="Z17" s="201">
        <v>0</v>
      </c>
      <c r="AA17" s="201"/>
      <c r="AB17" s="378"/>
      <c r="AC17" s="201">
        <f t="shared" si="0"/>
        <v>70</v>
      </c>
      <c r="AD17" s="201">
        <f t="shared" si="0"/>
        <v>18</v>
      </c>
      <c r="AE17" s="201"/>
      <c r="AF17" s="181"/>
      <c r="AG17" s="339"/>
      <c r="AH17" s="339"/>
    </row>
    <row r="18" spans="1:34" s="90" customFormat="1" ht="43.5" customHeight="1">
      <c r="A18" s="180">
        <v>3</v>
      </c>
      <c r="B18" s="514" t="s">
        <v>242</v>
      </c>
      <c r="C18" s="518"/>
      <c r="D18" s="518"/>
      <c r="E18" s="518"/>
      <c r="F18" s="518"/>
      <c r="G18" s="518"/>
      <c r="H18" s="518"/>
      <c r="I18" s="518"/>
      <c r="J18" s="518"/>
      <c r="K18" s="518"/>
      <c r="L18" s="519"/>
      <c r="M18" s="201">
        <v>0</v>
      </c>
      <c r="N18" s="201">
        <v>0</v>
      </c>
      <c r="O18" s="201"/>
      <c r="P18" s="378"/>
      <c r="Q18" s="201">
        <v>0</v>
      </c>
      <c r="R18" s="201">
        <v>0</v>
      </c>
      <c r="S18" s="201"/>
      <c r="T18" s="378"/>
      <c r="U18" s="202">
        <v>0</v>
      </c>
      <c r="V18" s="202">
        <f>SUM(V19:V20)</f>
        <v>49</v>
      </c>
      <c r="W18" s="201"/>
      <c r="X18" s="181"/>
      <c r="Y18" s="201">
        <v>0</v>
      </c>
      <c r="Z18" s="201">
        <v>0</v>
      </c>
      <c r="AA18" s="201"/>
      <c r="AB18" s="378"/>
      <c r="AC18" s="201">
        <f t="shared" si="0"/>
        <v>0</v>
      </c>
      <c r="AD18" s="201">
        <f t="shared" si="0"/>
        <v>49</v>
      </c>
      <c r="AE18" s="201"/>
      <c r="AF18" s="181"/>
      <c r="AG18" s="339"/>
      <c r="AH18" s="339"/>
    </row>
    <row r="19" spans="1:34" s="90" customFormat="1" ht="43.5" customHeight="1">
      <c r="A19" s="203"/>
      <c r="B19" s="510" t="s">
        <v>346</v>
      </c>
      <c r="C19" s="511"/>
      <c r="D19" s="511"/>
      <c r="E19" s="511"/>
      <c r="F19" s="511"/>
      <c r="G19" s="511"/>
      <c r="H19" s="511"/>
      <c r="I19" s="511"/>
      <c r="J19" s="511"/>
      <c r="K19" s="511"/>
      <c r="L19" s="512"/>
      <c r="M19" s="204"/>
      <c r="N19" s="204"/>
      <c r="O19" s="204"/>
      <c r="P19" s="380"/>
      <c r="Q19" s="204"/>
      <c r="R19" s="204"/>
      <c r="S19" s="204"/>
      <c r="T19" s="380"/>
      <c r="U19" s="206">
        <v>0</v>
      </c>
      <c r="V19" s="204">
        <v>48</v>
      </c>
      <c r="W19" s="204"/>
      <c r="X19" s="205"/>
      <c r="Y19" s="204"/>
      <c r="Z19" s="204"/>
      <c r="AA19" s="204"/>
      <c r="AB19" s="380"/>
      <c r="AC19" s="204">
        <v>0</v>
      </c>
      <c r="AD19" s="201">
        <f t="shared" si="0"/>
        <v>48</v>
      </c>
      <c r="AE19" s="204"/>
      <c r="AF19" s="205"/>
      <c r="AG19" s="339"/>
      <c r="AH19" s="339"/>
    </row>
    <row r="20" spans="1:34" s="90" customFormat="1" ht="45" customHeight="1">
      <c r="A20" s="136"/>
      <c r="B20" s="510" t="s">
        <v>243</v>
      </c>
      <c r="C20" s="511"/>
      <c r="D20" s="511"/>
      <c r="E20" s="511"/>
      <c r="F20" s="511"/>
      <c r="G20" s="511"/>
      <c r="H20" s="511"/>
      <c r="I20" s="511"/>
      <c r="J20" s="511"/>
      <c r="K20" s="511"/>
      <c r="L20" s="512"/>
      <c r="M20" s="201">
        <v>0</v>
      </c>
      <c r="N20" s="201">
        <v>0</v>
      </c>
      <c r="O20" s="201">
        <f>N20-M20</f>
        <v>0</v>
      </c>
      <c r="P20" s="378" t="e">
        <f>N20/M20*100</f>
        <v>#DIV/0!</v>
      </c>
      <c r="Q20" s="201">
        <v>0</v>
      </c>
      <c r="R20" s="201">
        <v>0</v>
      </c>
      <c r="S20" s="201">
        <f>R20-Q20</f>
        <v>0</v>
      </c>
      <c r="T20" s="378" t="e">
        <f>R20/Q20*100</f>
        <v>#DIV/0!</v>
      </c>
      <c r="U20" s="201">
        <v>0</v>
      </c>
      <c r="V20" s="201">
        <v>1</v>
      </c>
      <c r="W20" s="201">
        <f>V20-U20</f>
        <v>1</v>
      </c>
      <c r="X20" s="378" t="e">
        <f>V20/U20*100</f>
        <v>#DIV/0!</v>
      </c>
      <c r="Y20" s="201">
        <v>0</v>
      </c>
      <c r="Z20" s="201">
        <v>0</v>
      </c>
      <c r="AA20" s="201">
        <f>Z20-Y20</f>
        <v>0</v>
      </c>
      <c r="AB20" s="378" t="e">
        <f>Z20/Y20*100</f>
        <v>#DIV/0!</v>
      </c>
      <c r="AC20" s="202">
        <f t="shared" si="0"/>
        <v>0</v>
      </c>
      <c r="AD20" s="201">
        <f t="shared" si="0"/>
        <v>1</v>
      </c>
      <c r="AE20" s="201">
        <f>AD20-AC20</f>
        <v>1</v>
      </c>
      <c r="AF20" s="378" t="e">
        <f>AD20/AC20*100</f>
        <v>#DIV/0!</v>
      </c>
      <c r="AG20" s="339"/>
      <c r="AH20" s="339"/>
    </row>
    <row r="21" spans="1:34" s="90" customFormat="1" ht="33.75" customHeight="1">
      <c r="A21" s="514" t="s">
        <v>34</v>
      </c>
      <c r="B21" s="515"/>
      <c r="C21" s="515"/>
      <c r="D21" s="515"/>
      <c r="E21" s="515"/>
      <c r="F21" s="515"/>
      <c r="G21" s="515"/>
      <c r="H21" s="515"/>
      <c r="I21" s="515"/>
      <c r="J21" s="515"/>
      <c r="K21" s="515"/>
      <c r="L21" s="516"/>
      <c r="M21" s="202">
        <f t="shared" ref="M21:N21" si="1">SUM(M9:M20)</f>
        <v>0</v>
      </c>
      <c r="N21" s="202">
        <f t="shared" si="1"/>
        <v>0</v>
      </c>
      <c r="O21" s="202">
        <f>SUM(O9:O20)</f>
        <v>0</v>
      </c>
      <c r="P21" s="363" t="e">
        <f>N21/M21*100</f>
        <v>#DIV/0!</v>
      </c>
      <c r="Q21" s="202">
        <f t="shared" ref="Q21:R21" si="2">SUM(Q9:Q20)</f>
        <v>0</v>
      </c>
      <c r="R21" s="202">
        <f t="shared" si="2"/>
        <v>0</v>
      </c>
      <c r="S21" s="202">
        <f>SUM(S9:S20)</f>
        <v>0</v>
      </c>
      <c r="T21" s="363" t="e">
        <f>R21/Q21*100</f>
        <v>#DIV/0!</v>
      </c>
      <c r="U21" s="202">
        <f>U9+U16+U18</f>
        <v>570</v>
      </c>
      <c r="V21" s="202">
        <f>V9+V16+V18</f>
        <v>117</v>
      </c>
      <c r="W21" s="202">
        <f>SUM(W9:W20)</f>
        <v>-494</v>
      </c>
      <c r="X21" s="182">
        <f>V21/U21*100</f>
        <v>20.526315789473685</v>
      </c>
      <c r="Y21" s="202">
        <f t="shared" ref="Y21:Z21" si="3">SUM(Y9:Y20)</f>
        <v>0</v>
      </c>
      <c r="Z21" s="202">
        <f t="shared" si="3"/>
        <v>0</v>
      </c>
      <c r="AA21" s="202">
        <f>SUM(AA9:AA20)</f>
        <v>0</v>
      </c>
      <c r="AB21" s="363" t="e">
        <f>Z21/Y21*100</f>
        <v>#DIV/0!</v>
      </c>
      <c r="AC21" s="202">
        <f t="shared" si="0"/>
        <v>570</v>
      </c>
      <c r="AD21" s="202">
        <f t="shared" si="0"/>
        <v>117</v>
      </c>
      <c r="AE21" s="202">
        <f>SUM(AE9:AE20)</f>
        <v>-494</v>
      </c>
      <c r="AF21" s="182">
        <f>AD21/AC21*100</f>
        <v>20.526315789473685</v>
      </c>
      <c r="AG21" s="339"/>
      <c r="AH21" s="339"/>
    </row>
    <row r="22" spans="1:34" s="90" customFormat="1" ht="34.5" customHeight="1">
      <c r="A22" s="510" t="s">
        <v>35</v>
      </c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L22" s="512"/>
      <c r="M22" s="201">
        <f>M21/AC21*100</f>
        <v>0</v>
      </c>
      <c r="N22" s="201">
        <f>N21/AD21*100</f>
        <v>0</v>
      </c>
      <c r="O22" s="201"/>
      <c r="P22" s="201"/>
      <c r="Q22" s="201">
        <v>0</v>
      </c>
      <c r="R22" s="201">
        <v>0</v>
      </c>
      <c r="S22" s="201"/>
      <c r="T22" s="201"/>
      <c r="U22" s="201">
        <f>U21/AC21*100</f>
        <v>100</v>
      </c>
      <c r="V22" s="201">
        <f>V21/AD21*100</f>
        <v>100</v>
      </c>
      <c r="W22" s="201"/>
      <c r="X22" s="201"/>
      <c r="Y22" s="201">
        <v>0</v>
      </c>
      <c r="Z22" s="201">
        <v>0</v>
      </c>
      <c r="AA22" s="201"/>
      <c r="AB22" s="201"/>
      <c r="AC22" s="201">
        <f>SUM(M22,Q22,U22,Y22)</f>
        <v>100</v>
      </c>
      <c r="AD22" s="201">
        <f>SUM(N22,R22,V22,Z22)</f>
        <v>100</v>
      </c>
      <c r="AE22" s="201"/>
      <c r="AF22" s="201"/>
      <c r="AG22" s="339"/>
      <c r="AH22" s="339"/>
    </row>
    <row r="23" spans="1:34" s="90" customFormat="1" ht="34.5" customHeight="1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336"/>
      <c r="N23" s="336"/>
      <c r="O23" s="336"/>
      <c r="P23" s="336"/>
      <c r="Q23" s="336"/>
      <c r="R23" s="336"/>
      <c r="S23" s="336"/>
      <c r="T23" s="336"/>
      <c r="U23" s="336"/>
      <c r="V23" s="336"/>
      <c r="W23" s="336"/>
      <c r="X23" s="336"/>
      <c r="Y23" s="336"/>
      <c r="Z23" s="336"/>
      <c r="AA23" s="336"/>
      <c r="AB23" s="336"/>
      <c r="AC23" s="336"/>
      <c r="AD23" s="336"/>
      <c r="AE23" s="336"/>
      <c r="AF23" s="336"/>
      <c r="AG23" s="339"/>
      <c r="AH23" s="339"/>
    </row>
    <row r="24" spans="1:34" s="90" customFormat="1" ht="34.5" customHeight="1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  <c r="AG24" s="339"/>
      <c r="AH24" s="339"/>
    </row>
    <row r="25" spans="1:34" s="90" customFormat="1" ht="15" customHeight="1">
      <c r="A25" s="139"/>
      <c r="B25" s="139"/>
      <c r="C25" s="139"/>
      <c r="D25" s="140"/>
      <c r="E25" s="140"/>
      <c r="F25" s="140"/>
      <c r="G25" s="140"/>
      <c r="H25" s="140"/>
      <c r="I25" s="140"/>
      <c r="J25" s="140"/>
      <c r="K25" s="140"/>
      <c r="L25" s="140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9"/>
      <c r="AH25" s="339"/>
    </row>
    <row r="26" spans="1:34" s="90" customFormat="1" ht="15" customHeight="1">
      <c r="A26" s="139"/>
      <c r="B26" s="139"/>
      <c r="C26" s="139"/>
      <c r="D26" s="140"/>
      <c r="E26" s="140"/>
      <c r="F26" s="140"/>
      <c r="G26" s="140"/>
      <c r="H26" s="140"/>
      <c r="I26" s="140"/>
      <c r="J26" s="140"/>
      <c r="K26" s="140"/>
      <c r="L26" s="140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9"/>
      <c r="AH26" s="339"/>
    </row>
    <row r="27" spans="1:34" s="132" customFormat="1" ht="31.5" customHeight="1">
      <c r="A27" s="131"/>
      <c r="B27" s="131"/>
      <c r="C27" s="131" t="s">
        <v>176</v>
      </c>
      <c r="D27" s="131"/>
      <c r="E27" s="131"/>
      <c r="F27" s="131"/>
      <c r="G27" s="131"/>
      <c r="H27" s="131"/>
      <c r="I27" s="131"/>
      <c r="J27" s="131"/>
      <c r="K27" s="131"/>
      <c r="L27" s="131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9"/>
      <c r="AH27" s="349"/>
    </row>
    <row r="28" spans="1:34" s="142" customFormat="1" ht="20.25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41"/>
      <c r="L28" s="126"/>
      <c r="M28" s="353"/>
      <c r="N28" s="353"/>
      <c r="O28" s="353"/>
      <c r="P28" s="353"/>
      <c r="Q28" s="353"/>
      <c r="R28" s="353"/>
      <c r="S28" s="353"/>
      <c r="T28" s="353"/>
      <c r="U28" s="353"/>
      <c r="V28" s="353"/>
      <c r="W28" s="353"/>
      <c r="X28" s="353"/>
      <c r="Y28" s="353"/>
      <c r="Z28" s="353"/>
      <c r="AA28" s="353"/>
      <c r="AB28" s="353"/>
      <c r="AC28" s="353"/>
      <c r="AD28" s="497" t="s">
        <v>167</v>
      </c>
      <c r="AE28" s="497"/>
      <c r="AF28" s="497"/>
      <c r="AG28" s="354"/>
      <c r="AH28" s="354"/>
    </row>
    <row r="29" spans="1:34" s="143" customFormat="1" ht="34.5" customHeight="1">
      <c r="A29" s="513" t="s">
        <v>32</v>
      </c>
      <c r="B29" s="449" t="s">
        <v>120</v>
      </c>
      <c r="C29" s="451"/>
      <c r="D29" s="502" t="s">
        <v>122</v>
      </c>
      <c r="E29" s="502"/>
      <c r="F29" s="502" t="s">
        <v>83</v>
      </c>
      <c r="G29" s="502"/>
      <c r="H29" s="502" t="s">
        <v>144</v>
      </c>
      <c r="I29" s="502"/>
      <c r="J29" s="502" t="s">
        <v>145</v>
      </c>
      <c r="K29" s="502"/>
      <c r="L29" s="502" t="s">
        <v>349</v>
      </c>
      <c r="M29" s="502"/>
      <c r="N29" s="502"/>
      <c r="O29" s="502"/>
      <c r="P29" s="502"/>
      <c r="Q29" s="502"/>
      <c r="R29" s="502"/>
      <c r="S29" s="502"/>
      <c r="T29" s="502"/>
      <c r="U29" s="502"/>
      <c r="V29" s="489" t="s">
        <v>121</v>
      </c>
      <c r="W29" s="489"/>
      <c r="X29" s="489"/>
      <c r="Y29" s="489"/>
      <c r="Z29" s="489"/>
      <c r="AA29" s="489" t="s">
        <v>146</v>
      </c>
      <c r="AB29" s="489"/>
      <c r="AC29" s="489"/>
      <c r="AD29" s="489"/>
      <c r="AE29" s="489"/>
      <c r="AF29" s="489"/>
      <c r="AG29" s="355"/>
      <c r="AH29" s="355"/>
    </row>
    <row r="30" spans="1:34" s="143" customFormat="1" ht="52.5" customHeight="1">
      <c r="A30" s="513"/>
      <c r="B30" s="520"/>
      <c r="C30" s="521"/>
      <c r="D30" s="502"/>
      <c r="E30" s="502"/>
      <c r="F30" s="502"/>
      <c r="G30" s="502"/>
      <c r="H30" s="502"/>
      <c r="I30" s="502"/>
      <c r="J30" s="502"/>
      <c r="K30" s="502"/>
      <c r="L30" s="502" t="s">
        <v>110</v>
      </c>
      <c r="M30" s="502"/>
      <c r="N30" s="489" t="s">
        <v>114</v>
      </c>
      <c r="O30" s="489"/>
      <c r="P30" s="489" t="s">
        <v>115</v>
      </c>
      <c r="Q30" s="489"/>
      <c r="R30" s="489"/>
      <c r="S30" s="489"/>
      <c r="T30" s="489"/>
      <c r="U30" s="489"/>
      <c r="V30" s="489"/>
      <c r="W30" s="489"/>
      <c r="X30" s="489"/>
      <c r="Y30" s="489"/>
      <c r="Z30" s="489"/>
      <c r="AA30" s="489"/>
      <c r="AB30" s="489"/>
      <c r="AC30" s="489"/>
      <c r="AD30" s="489"/>
      <c r="AE30" s="489"/>
      <c r="AF30" s="489"/>
      <c r="AG30" s="355"/>
      <c r="AH30" s="355"/>
    </row>
    <row r="31" spans="1:34" s="144" customFormat="1" ht="90" customHeight="1">
      <c r="A31" s="513"/>
      <c r="B31" s="452"/>
      <c r="C31" s="454"/>
      <c r="D31" s="502"/>
      <c r="E31" s="502"/>
      <c r="F31" s="502"/>
      <c r="G31" s="502"/>
      <c r="H31" s="502"/>
      <c r="I31" s="502"/>
      <c r="J31" s="502"/>
      <c r="K31" s="502"/>
      <c r="L31" s="502"/>
      <c r="M31" s="502"/>
      <c r="N31" s="489"/>
      <c r="O31" s="489"/>
      <c r="P31" s="489" t="s">
        <v>111</v>
      </c>
      <c r="Q31" s="489"/>
      <c r="R31" s="489" t="s">
        <v>112</v>
      </c>
      <c r="S31" s="489"/>
      <c r="T31" s="489" t="s">
        <v>113</v>
      </c>
      <c r="U31" s="489"/>
      <c r="V31" s="489"/>
      <c r="W31" s="489"/>
      <c r="X31" s="489"/>
      <c r="Y31" s="489"/>
      <c r="Z31" s="489"/>
      <c r="AA31" s="489"/>
      <c r="AB31" s="489"/>
      <c r="AC31" s="489"/>
      <c r="AD31" s="489"/>
      <c r="AE31" s="489"/>
      <c r="AF31" s="489"/>
      <c r="AG31" s="356"/>
      <c r="AH31" s="356"/>
    </row>
    <row r="32" spans="1:34" s="143" customFormat="1" ht="30" customHeight="1">
      <c r="A32" s="145">
        <v>1</v>
      </c>
      <c r="B32" s="504">
        <v>2</v>
      </c>
      <c r="C32" s="505"/>
      <c r="D32" s="502">
        <v>3</v>
      </c>
      <c r="E32" s="502"/>
      <c r="F32" s="502">
        <v>4</v>
      </c>
      <c r="G32" s="502"/>
      <c r="H32" s="502">
        <v>5</v>
      </c>
      <c r="I32" s="502"/>
      <c r="J32" s="502">
        <v>6</v>
      </c>
      <c r="K32" s="502"/>
      <c r="L32" s="504">
        <v>7</v>
      </c>
      <c r="M32" s="505"/>
      <c r="N32" s="455">
        <v>8</v>
      </c>
      <c r="O32" s="457"/>
      <c r="P32" s="489">
        <v>9</v>
      </c>
      <c r="Q32" s="489"/>
      <c r="R32" s="506">
        <v>10</v>
      </c>
      <c r="S32" s="506"/>
      <c r="T32" s="489">
        <v>11</v>
      </c>
      <c r="U32" s="489"/>
      <c r="V32" s="489">
        <v>12</v>
      </c>
      <c r="W32" s="489"/>
      <c r="X32" s="489"/>
      <c r="Y32" s="489"/>
      <c r="Z32" s="489"/>
      <c r="AA32" s="489">
        <v>13</v>
      </c>
      <c r="AB32" s="489"/>
      <c r="AC32" s="489"/>
      <c r="AD32" s="489"/>
      <c r="AE32" s="489"/>
      <c r="AF32" s="489"/>
      <c r="AG32" s="355"/>
      <c r="AH32" s="355"/>
    </row>
    <row r="33" spans="1:34" s="143" customFormat="1" ht="33" customHeight="1">
      <c r="A33" s="146"/>
      <c r="B33" s="487"/>
      <c r="C33" s="488"/>
      <c r="D33" s="501"/>
      <c r="E33" s="501"/>
      <c r="F33" s="489"/>
      <c r="G33" s="489"/>
      <c r="H33" s="489"/>
      <c r="I33" s="489"/>
      <c r="J33" s="489"/>
      <c r="K33" s="489"/>
      <c r="L33" s="455"/>
      <c r="M33" s="457"/>
      <c r="N33" s="455">
        <f t="shared" ref="N33" si="4">SUM(P33,R33,T33)</f>
        <v>0</v>
      </c>
      <c r="O33" s="457"/>
      <c r="P33" s="489"/>
      <c r="Q33" s="489"/>
      <c r="R33" s="489"/>
      <c r="S33" s="489"/>
      <c r="T33" s="489"/>
      <c r="U33" s="489"/>
      <c r="V33" s="534"/>
      <c r="W33" s="534"/>
      <c r="X33" s="534"/>
      <c r="Y33" s="534"/>
      <c r="Z33" s="534"/>
      <c r="AA33" s="489"/>
      <c r="AB33" s="489"/>
      <c r="AC33" s="489"/>
      <c r="AD33" s="489"/>
      <c r="AE33" s="489"/>
      <c r="AF33" s="489"/>
      <c r="AG33" s="355"/>
      <c r="AH33" s="355"/>
    </row>
    <row r="34" spans="1:34" s="143" customFormat="1" ht="37.5" customHeight="1">
      <c r="A34" s="539" t="s">
        <v>34</v>
      </c>
      <c r="B34" s="540"/>
      <c r="C34" s="540"/>
      <c r="D34" s="540"/>
      <c r="E34" s="541"/>
      <c r="F34" s="535">
        <f>SUM(F33:F33)</f>
        <v>0</v>
      </c>
      <c r="G34" s="535"/>
      <c r="H34" s="535">
        <f>SUM(H33:H33)</f>
        <v>0</v>
      </c>
      <c r="I34" s="535"/>
      <c r="J34" s="535">
        <f>SUM(J33:J33)</f>
        <v>0</v>
      </c>
      <c r="K34" s="535"/>
      <c r="L34" s="535">
        <f>SUM(L33:L33)</f>
        <v>0</v>
      </c>
      <c r="M34" s="535"/>
      <c r="N34" s="535">
        <f>SUM(N33:N33)</f>
        <v>0</v>
      </c>
      <c r="O34" s="535"/>
      <c r="P34" s="535">
        <f>SUM(P33:P33)</f>
        <v>0</v>
      </c>
      <c r="Q34" s="535"/>
      <c r="R34" s="535">
        <f>SUM(R33:R33)</f>
        <v>0</v>
      </c>
      <c r="S34" s="535"/>
      <c r="T34" s="535">
        <f>SUM(T33:T33)</f>
        <v>0</v>
      </c>
      <c r="U34" s="535"/>
      <c r="V34" s="538"/>
      <c r="W34" s="538"/>
      <c r="X34" s="538"/>
      <c r="Y34" s="538"/>
      <c r="Z34" s="538"/>
      <c r="AA34" s="535"/>
      <c r="AB34" s="535"/>
      <c r="AC34" s="535"/>
      <c r="AD34" s="535"/>
      <c r="AE34" s="535"/>
      <c r="AF34" s="535"/>
      <c r="AG34" s="355"/>
      <c r="AH34" s="355"/>
    </row>
    <row r="35" spans="1:34" s="143" customFormat="1" ht="37.5" customHeight="1">
      <c r="A35" s="152"/>
      <c r="B35" s="152"/>
      <c r="C35" s="152"/>
      <c r="D35" s="152"/>
      <c r="E35" s="152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357"/>
      <c r="W35" s="357"/>
      <c r="X35" s="357"/>
      <c r="Y35" s="357"/>
      <c r="Z35" s="357"/>
      <c r="AA35" s="153"/>
      <c r="AB35" s="153"/>
      <c r="AC35" s="153"/>
      <c r="AD35" s="153"/>
      <c r="AE35" s="153"/>
      <c r="AF35" s="153"/>
      <c r="AG35" s="355"/>
      <c r="AH35" s="355"/>
    </row>
    <row r="36" spans="1:34" s="90" customFormat="1" ht="15" customHeight="1">
      <c r="A36" s="139"/>
      <c r="B36" s="139"/>
      <c r="C36" s="139"/>
      <c r="D36" s="140"/>
      <c r="E36" s="140"/>
      <c r="F36" s="140"/>
      <c r="G36" s="140"/>
      <c r="H36" s="140"/>
      <c r="I36" s="140"/>
      <c r="J36" s="140"/>
      <c r="K36" s="140"/>
      <c r="L36" s="140"/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9"/>
      <c r="AH36" s="339"/>
    </row>
    <row r="37" spans="1:34" s="90" customFormat="1" ht="15" customHeight="1">
      <c r="A37" s="139"/>
      <c r="B37" s="139"/>
      <c r="C37" s="139"/>
      <c r="D37" s="140"/>
      <c r="E37" s="140"/>
      <c r="F37" s="140"/>
      <c r="G37" s="140"/>
      <c r="H37" s="140"/>
      <c r="I37" s="140"/>
      <c r="J37" s="140"/>
      <c r="K37" s="140"/>
      <c r="L37" s="140"/>
      <c r="M37" s="352"/>
      <c r="N37" s="352"/>
      <c r="O37" s="352"/>
      <c r="P37" s="352"/>
      <c r="Q37" s="352"/>
      <c r="R37" s="352"/>
      <c r="S37" s="352"/>
      <c r="T37" s="352"/>
      <c r="U37" s="352"/>
      <c r="V37" s="352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9"/>
      <c r="AH37" s="339"/>
    </row>
    <row r="38" spans="1:34" s="90" customFormat="1" ht="15" customHeight="1">
      <c r="A38" s="139"/>
      <c r="B38" s="139"/>
      <c r="C38" s="139"/>
      <c r="D38" s="140"/>
      <c r="E38" s="140"/>
      <c r="F38" s="140"/>
      <c r="G38" s="140"/>
      <c r="H38" s="140"/>
      <c r="I38" s="140"/>
      <c r="J38" s="140"/>
      <c r="K38" s="140"/>
      <c r="L38" s="140"/>
      <c r="M38" s="352"/>
      <c r="N38" s="352"/>
      <c r="O38" s="352"/>
      <c r="P38" s="352"/>
      <c r="Q38" s="352"/>
      <c r="R38" s="352"/>
      <c r="S38" s="352"/>
      <c r="T38" s="352"/>
      <c r="U38" s="352"/>
      <c r="V38" s="352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9"/>
      <c r="AH38" s="339"/>
    </row>
    <row r="39" spans="1:34" s="90" customFormat="1" ht="15" customHeight="1">
      <c r="A39" s="139"/>
      <c r="B39" s="139"/>
      <c r="C39" s="139"/>
      <c r="D39" s="140"/>
      <c r="E39" s="140"/>
      <c r="F39" s="140"/>
      <c r="G39" s="140"/>
      <c r="H39" s="140"/>
      <c r="I39" s="140"/>
      <c r="J39" s="140"/>
      <c r="K39" s="140"/>
      <c r="L39" s="140"/>
      <c r="M39" s="352"/>
      <c r="N39" s="352"/>
      <c r="O39" s="352"/>
      <c r="P39" s="352"/>
      <c r="Q39" s="352"/>
      <c r="R39" s="352"/>
      <c r="S39" s="352"/>
      <c r="T39" s="352"/>
      <c r="U39" s="352"/>
      <c r="V39" s="352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9"/>
      <c r="AH39" s="339"/>
    </row>
    <row r="40" spans="1:34" s="90" customFormat="1" ht="15" customHeight="1">
      <c r="A40" s="139"/>
      <c r="B40" s="139"/>
      <c r="C40" s="139"/>
      <c r="D40" s="140"/>
      <c r="E40" s="140"/>
      <c r="F40" s="140"/>
      <c r="G40" s="140"/>
      <c r="H40" s="140"/>
      <c r="I40" s="140"/>
      <c r="J40" s="140"/>
      <c r="K40" s="140"/>
      <c r="L40" s="140"/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38"/>
      <c r="X40" s="338"/>
      <c r="Y40" s="338"/>
      <c r="Z40" s="338"/>
      <c r="AA40" s="338"/>
      <c r="AB40" s="338"/>
      <c r="AC40" s="338"/>
      <c r="AD40" s="338"/>
      <c r="AE40" s="338"/>
      <c r="AF40" s="338"/>
      <c r="AG40" s="339"/>
      <c r="AH40" s="339"/>
    </row>
    <row r="41" spans="1:34" s="90" customFormat="1" ht="15" customHeight="1">
      <c r="A41" s="139"/>
      <c r="B41" s="139"/>
      <c r="C41" s="139"/>
      <c r="D41" s="140"/>
      <c r="E41" s="140"/>
      <c r="F41" s="140"/>
      <c r="G41" s="140"/>
      <c r="H41" s="140"/>
      <c r="I41" s="140"/>
      <c r="J41" s="140"/>
      <c r="K41" s="140"/>
      <c r="L41" s="140"/>
      <c r="M41" s="352"/>
      <c r="N41" s="352"/>
      <c r="O41" s="352"/>
      <c r="P41" s="352"/>
      <c r="Q41" s="352"/>
      <c r="R41" s="352"/>
      <c r="S41" s="352"/>
      <c r="T41" s="352"/>
      <c r="U41" s="352"/>
      <c r="V41" s="352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9"/>
      <c r="AH41" s="339"/>
    </row>
    <row r="42" spans="1:34" s="90" customFormat="1" ht="15" customHeight="1">
      <c r="A42" s="139"/>
      <c r="B42" s="139"/>
      <c r="C42" s="139"/>
      <c r="D42" s="140"/>
      <c r="E42" s="140"/>
      <c r="F42" s="140"/>
      <c r="G42" s="140"/>
      <c r="H42" s="140"/>
      <c r="I42" s="140"/>
      <c r="J42" s="140"/>
      <c r="K42" s="140"/>
      <c r="L42" s="140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9"/>
      <c r="AH42" s="339"/>
    </row>
    <row r="43" spans="1:34" s="90" customFormat="1" ht="32.25" customHeight="1">
      <c r="A43" s="139"/>
      <c r="B43" s="536" t="s">
        <v>245</v>
      </c>
      <c r="C43" s="536"/>
      <c r="D43" s="536"/>
      <c r="E43" s="536"/>
      <c r="F43" s="536"/>
      <c r="G43" s="536"/>
      <c r="H43" s="140"/>
      <c r="I43" s="140"/>
      <c r="J43" s="140"/>
      <c r="K43" s="140"/>
      <c r="L43" s="140"/>
      <c r="M43" s="533" t="s">
        <v>109</v>
      </c>
      <c r="N43" s="533"/>
      <c r="O43" s="533"/>
      <c r="P43" s="533"/>
      <c r="Q43" s="533"/>
      <c r="R43" s="352"/>
      <c r="S43" s="352"/>
      <c r="T43" s="352"/>
      <c r="U43" s="352"/>
      <c r="V43" s="352"/>
      <c r="W43" s="393" t="s">
        <v>302</v>
      </c>
      <c r="X43" s="537"/>
      <c r="Y43" s="537"/>
      <c r="Z43" s="537"/>
      <c r="AA43" s="537"/>
      <c r="AB43" s="338"/>
      <c r="AC43" s="338"/>
      <c r="AD43" s="338"/>
      <c r="AE43" s="338"/>
      <c r="AF43" s="338"/>
      <c r="AG43" s="339"/>
      <c r="AH43" s="339"/>
    </row>
    <row r="44" spans="1:34" s="128" customFormat="1" ht="99" customHeight="1">
      <c r="B44" s="532" t="s">
        <v>45</v>
      </c>
      <c r="C44" s="532"/>
      <c r="D44" s="532"/>
      <c r="E44" s="532"/>
      <c r="F44" s="532"/>
      <c r="G44" s="532"/>
      <c r="H44" s="132"/>
      <c r="I44" s="132"/>
      <c r="J44" s="132"/>
      <c r="K44" s="132"/>
      <c r="L44" s="132"/>
      <c r="M44" s="391" t="s">
        <v>46</v>
      </c>
      <c r="N44" s="391"/>
      <c r="O44" s="391"/>
      <c r="P44" s="391"/>
      <c r="Q44" s="391"/>
      <c r="R44" s="358"/>
      <c r="S44" s="358"/>
      <c r="T44" s="358"/>
      <c r="U44" s="358"/>
      <c r="V44" s="339"/>
      <c r="W44" s="391" t="s">
        <v>69</v>
      </c>
      <c r="X44" s="391"/>
      <c r="Y44" s="391"/>
      <c r="Z44" s="391"/>
      <c r="AA44" s="391"/>
      <c r="AB44" s="358"/>
      <c r="AC44" s="358"/>
      <c r="AD44" s="358"/>
      <c r="AE44" s="358"/>
      <c r="AF44" s="358"/>
      <c r="AG44" s="358"/>
      <c r="AH44" s="358"/>
    </row>
    <row r="45" spans="1:34" s="128" customFormat="1">
      <c r="F45" s="88"/>
      <c r="G45" s="88"/>
      <c r="H45" s="88"/>
      <c r="I45" s="88"/>
      <c r="J45" s="88"/>
      <c r="K45" s="88"/>
      <c r="L45" s="88"/>
      <c r="M45" s="358"/>
      <c r="N45" s="358"/>
      <c r="O45" s="358"/>
      <c r="P45" s="358"/>
      <c r="Q45" s="237"/>
      <c r="R45" s="237"/>
      <c r="S45" s="237"/>
      <c r="T45" s="237"/>
      <c r="U45" s="358"/>
      <c r="V45" s="358"/>
      <c r="W45" s="358"/>
      <c r="X45" s="237"/>
      <c r="Y45" s="237"/>
      <c r="Z45" s="237"/>
      <c r="AA45" s="237"/>
      <c r="AB45" s="358"/>
      <c r="AC45" s="358"/>
      <c r="AD45" s="358"/>
      <c r="AE45" s="358"/>
      <c r="AF45" s="358"/>
      <c r="AG45" s="358"/>
      <c r="AH45" s="358"/>
    </row>
    <row r="46" spans="1:34" s="90" customFormat="1">
      <c r="C46" s="147"/>
      <c r="D46" s="147"/>
      <c r="E46" s="147"/>
      <c r="F46" s="147"/>
      <c r="G46" s="147"/>
      <c r="H46" s="147"/>
      <c r="I46" s="148"/>
      <c r="J46" s="148"/>
      <c r="K46" s="148"/>
      <c r="L46" s="148"/>
      <c r="M46" s="359"/>
      <c r="N46" s="359"/>
      <c r="O46" s="359"/>
      <c r="P46" s="359"/>
      <c r="Q46" s="359"/>
      <c r="R46" s="359"/>
      <c r="S46" s="359"/>
      <c r="T46" s="359"/>
      <c r="U46" s="360"/>
      <c r="V46" s="360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</row>
    <row r="47" spans="1:34" s="496" customFormat="1" ht="12.75">
      <c r="A47" s="495" t="s">
        <v>168</v>
      </c>
    </row>
    <row r="48" spans="1:34" s="90" customFormat="1"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39"/>
      <c r="X48" s="339"/>
      <c r="Y48" s="339"/>
      <c r="Z48" s="339"/>
      <c r="AA48" s="339"/>
      <c r="AB48" s="339"/>
      <c r="AC48" s="339"/>
      <c r="AD48" s="339"/>
      <c r="AE48" s="339"/>
      <c r="AF48" s="339"/>
      <c r="AG48" s="339"/>
      <c r="AH48" s="339"/>
    </row>
    <row r="49" spans="3:34" s="90" customFormat="1">
      <c r="C49" s="149"/>
      <c r="M49" s="339"/>
      <c r="N49" s="339"/>
      <c r="O49" s="339"/>
      <c r="P49" s="339"/>
      <c r="Q49" s="339"/>
      <c r="R49" s="339"/>
      <c r="S49" s="339"/>
      <c r="T49" s="339"/>
      <c r="U49" s="339"/>
      <c r="V49" s="339"/>
      <c r="W49" s="339"/>
      <c r="X49" s="339"/>
      <c r="Y49" s="339"/>
      <c r="Z49" s="339"/>
      <c r="AA49" s="339"/>
      <c r="AB49" s="339"/>
      <c r="AC49" s="339"/>
      <c r="AD49" s="339"/>
      <c r="AE49" s="339"/>
      <c r="AF49" s="339"/>
      <c r="AG49" s="339"/>
      <c r="AH49" s="339"/>
    </row>
    <row r="50" spans="3:34" s="90" customFormat="1"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</row>
    <row r="51" spans="3:34" s="90" customFormat="1">
      <c r="M51" s="339"/>
      <c r="N51" s="339"/>
      <c r="O51" s="339"/>
      <c r="P51" s="339"/>
      <c r="Q51" s="339"/>
      <c r="R51" s="339"/>
      <c r="S51" s="339"/>
      <c r="T51" s="339"/>
      <c r="U51" s="339"/>
      <c r="V51" s="339"/>
      <c r="W51" s="339"/>
      <c r="X51" s="339"/>
      <c r="Y51" s="339"/>
      <c r="Z51" s="339"/>
      <c r="AA51" s="339"/>
      <c r="AB51" s="339"/>
      <c r="AC51" s="339"/>
      <c r="AD51" s="339"/>
      <c r="AE51" s="339"/>
      <c r="AF51" s="339"/>
      <c r="AG51" s="339"/>
      <c r="AH51" s="339"/>
    </row>
    <row r="52" spans="3:34" s="90" customFormat="1" ht="19.5">
      <c r="C52" s="150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39"/>
      <c r="AH52" s="339"/>
    </row>
    <row r="53" spans="3:34" ht="19.5">
      <c r="C53" s="151"/>
    </row>
    <row r="54" spans="3:34" ht="19.5">
      <c r="C54" s="151"/>
    </row>
    <row r="55" spans="3:34" ht="19.5">
      <c r="C55" s="151"/>
    </row>
    <row r="56" spans="3:34" ht="19.5">
      <c r="C56" s="151"/>
    </row>
    <row r="57" spans="3:34" ht="19.5">
      <c r="C57" s="151"/>
    </row>
    <row r="58" spans="3:34" ht="19.5">
      <c r="C58" s="151"/>
    </row>
  </sheetData>
  <mergeCells count="102">
    <mergeCell ref="T33:U33"/>
    <mergeCell ref="B44:G44"/>
    <mergeCell ref="W44:AA44"/>
    <mergeCell ref="M43:Q43"/>
    <mergeCell ref="M44:Q44"/>
    <mergeCell ref="V33:Z33"/>
    <mergeCell ref="R34:S34"/>
    <mergeCell ref="H34:I34"/>
    <mergeCell ref="L34:M34"/>
    <mergeCell ref="N34:O34"/>
    <mergeCell ref="B43:G43"/>
    <mergeCell ref="W43:AA43"/>
    <mergeCell ref="T34:U34"/>
    <mergeCell ref="V34:Z34"/>
    <mergeCell ref="J34:K34"/>
    <mergeCell ref="P34:Q34"/>
    <mergeCell ref="F34:G34"/>
    <mergeCell ref="A34:E34"/>
    <mergeCell ref="P33:Q33"/>
    <mergeCell ref="AA33:AF33"/>
    <mergeCell ref="AA34:AF34"/>
    <mergeCell ref="F33:G33"/>
    <mergeCell ref="A29:A31"/>
    <mergeCell ref="J29:K31"/>
    <mergeCell ref="A21:L21"/>
    <mergeCell ref="B15:L15"/>
    <mergeCell ref="B16:L16"/>
    <mergeCell ref="B20:L20"/>
    <mergeCell ref="B10:L10"/>
    <mergeCell ref="B11:L11"/>
    <mergeCell ref="B12:L12"/>
    <mergeCell ref="B17:L17"/>
    <mergeCell ref="B18:L18"/>
    <mergeCell ref="B29:C31"/>
    <mergeCell ref="L29:U29"/>
    <mergeCell ref="D29:E31"/>
    <mergeCell ref="B14:L14"/>
    <mergeCell ref="B19:L19"/>
    <mergeCell ref="Z4:AB4"/>
    <mergeCell ref="Y5:AB5"/>
    <mergeCell ref="AD4:AF4"/>
    <mergeCell ref="AA6:AA7"/>
    <mergeCell ref="B32:C32"/>
    <mergeCell ref="F29:G31"/>
    <mergeCell ref="F32:G32"/>
    <mergeCell ref="P30:U30"/>
    <mergeCell ref="P32:Q32"/>
    <mergeCell ref="J32:K32"/>
    <mergeCell ref="P31:Q31"/>
    <mergeCell ref="R31:S31"/>
    <mergeCell ref="R32:S32"/>
    <mergeCell ref="T32:U32"/>
    <mergeCell ref="N30:O31"/>
    <mergeCell ref="T31:U31"/>
    <mergeCell ref="L30:M31"/>
    <mergeCell ref="S6:S7"/>
    <mergeCell ref="B13:L13"/>
    <mergeCell ref="L32:M32"/>
    <mergeCell ref="N32:O32"/>
    <mergeCell ref="Y6:Y7"/>
    <mergeCell ref="Z6:Z7"/>
    <mergeCell ref="A22:L22"/>
    <mergeCell ref="Q6:Q7"/>
    <mergeCell ref="M6:M7"/>
    <mergeCell ref="N6:N7"/>
    <mergeCell ref="O6:O7"/>
    <mergeCell ref="D32:E32"/>
    <mergeCell ref="H29:I31"/>
    <mergeCell ref="H32:I32"/>
    <mergeCell ref="AB6:AB7"/>
    <mergeCell ref="AC5:AF5"/>
    <mergeCell ref="U5:X5"/>
    <mergeCell ref="B8:L8"/>
    <mergeCell ref="T6:T7"/>
    <mergeCell ref="V6:V7"/>
    <mergeCell ref="B5:L7"/>
    <mergeCell ref="Q5:T5"/>
    <mergeCell ref="V29:Z31"/>
    <mergeCell ref="B33:C33"/>
    <mergeCell ref="R33:S33"/>
    <mergeCell ref="R6:R7"/>
    <mergeCell ref="U6:U7"/>
    <mergeCell ref="B9:L9"/>
    <mergeCell ref="M5:P5"/>
    <mergeCell ref="P6:P7"/>
    <mergeCell ref="A47:XFD47"/>
    <mergeCell ref="AA29:AF31"/>
    <mergeCell ref="AD28:AF28"/>
    <mergeCell ref="W6:W7"/>
    <mergeCell ref="X6:X7"/>
    <mergeCell ref="AC6:AC7"/>
    <mergeCell ref="AA32:AF32"/>
    <mergeCell ref="AD6:AD7"/>
    <mergeCell ref="H33:I33"/>
    <mergeCell ref="J33:K33"/>
    <mergeCell ref="A5:A7"/>
    <mergeCell ref="AE6:AE7"/>
    <mergeCell ref="AF6:AF7"/>
    <mergeCell ref="V32:Z32"/>
    <mergeCell ref="D33:E33"/>
    <mergeCell ref="L33:M33"/>
    <mergeCell ref="N33:O33"/>
  </mergeCells>
  <phoneticPr fontId="3" type="noConversion"/>
  <pageMargins left="0.24" right="0.16" top="0.2" bottom="0.2" header="0.31496062992125984" footer="0.31496062992125984"/>
  <pageSetup paperSize="9" scale="37" orientation="landscape" verticalDpi="1200" r:id="rId1"/>
  <headerFooter alignWithMargins="0"/>
  <ignoredErrors>
    <ignoredError sqref="AE22:AF22 M21:N21 F34:U34 U9:V9 Q21:R21 Y21:Z21" formulaRange="1"/>
    <ignoredError sqref="AA22:AB22 O22 M22 P22 S22:U22 W22:X22" evalError="1" formulaRange="1"/>
    <ignoredError sqref="AC22:AD22 P20 N22 V22 P15:P16 X9 T15:T16 X15:X16 P9 X20 T9 T20 AB15:AB16 AB9 AB20" evalError="1"/>
    <ignoredError sqref="P21" evalError="1" formula="1" formulaRange="1"/>
    <ignoredError sqref="T21 X21 AB21" evalError="1" formula="1"/>
    <ignoredError sqref="W21 AA2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99"/>
  </sheetPr>
  <dimension ref="A2:H18"/>
  <sheetViews>
    <sheetView view="pageBreakPreview" zoomScale="60" zoomScaleNormal="75" workbookViewId="0">
      <selection activeCell="P12" sqref="P12"/>
    </sheetView>
  </sheetViews>
  <sheetFormatPr defaultRowHeight="12.75"/>
  <cols>
    <col min="1" max="1" width="39.42578125" style="154" customWidth="1"/>
    <col min="2" max="2" width="12.85546875" style="154" customWidth="1"/>
    <col min="3" max="3" width="19.7109375" style="154" customWidth="1"/>
    <col min="4" max="4" width="19" style="154" customWidth="1"/>
    <col min="5" max="6" width="18.140625" style="154" customWidth="1"/>
    <col min="7" max="7" width="18.28515625" style="154" customWidth="1"/>
    <col min="8" max="8" width="18.7109375" style="154" customWidth="1"/>
    <col min="9" max="16384" width="9.140625" style="154"/>
  </cols>
  <sheetData>
    <row r="2" spans="1:8" ht="31.5" customHeight="1">
      <c r="G2" s="542" t="s">
        <v>181</v>
      </c>
      <c r="H2" s="542"/>
    </row>
    <row r="3" spans="1:8" ht="32.25" customHeight="1">
      <c r="A3" s="483" t="s">
        <v>199</v>
      </c>
      <c r="B3" s="483"/>
      <c r="C3" s="483"/>
      <c r="D3" s="483"/>
      <c r="E3" s="483"/>
      <c r="F3" s="483"/>
      <c r="G3" s="483"/>
      <c r="H3" s="483"/>
    </row>
    <row r="4" spans="1:8" ht="28.5" customHeight="1">
      <c r="A4" s="543" t="s">
        <v>194</v>
      </c>
      <c r="B4" s="543"/>
      <c r="C4" s="543"/>
      <c r="D4" s="543"/>
      <c r="E4" s="543"/>
      <c r="F4" s="543"/>
      <c r="G4" s="543"/>
      <c r="H4" s="543"/>
    </row>
    <row r="5" spans="1:8" ht="45.75" customHeight="1">
      <c r="A5" s="544" t="s">
        <v>105</v>
      </c>
      <c r="B5" s="546" t="s">
        <v>7</v>
      </c>
      <c r="C5" s="546" t="s">
        <v>200</v>
      </c>
      <c r="D5" s="546"/>
      <c r="E5" s="409" t="s">
        <v>350</v>
      </c>
      <c r="F5" s="409"/>
      <c r="G5" s="409"/>
      <c r="H5" s="409"/>
    </row>
    <row r="6" spans="1:8" ht="65.25" customHeight="1">
      <c r="A6" s="545"/>
      <c r="B6" s="546"/>
      <c r="C6" s="198" t="s">
        <v>351</v>
      </c>
      <c r="D6" s="198" t="s">
        <v>340</v>
      </c>
      <c r="E6" s="96" t="s">
        <v>98</v>
      </c>
      <c r="F6" s="96" t="s">
        <v>94</v>
      </c>
      <c r="G6" s="97" t="s">
        <v>101</v>
      </c>
      <c r="H6" s="97" t="s">
        <v>102</v>
      </c>
    </row>
    <row r="7" spans="1:8" ht="30" customHeight="1">
      <c r="A7" s="155">
        <v>1</v>
      </c>
      <c r="B7" s="96">
        <v>2</v>
      </c>
      <c r="C7" s="155">
        <v>3</v>
      </c>
      <c r="D7" s="96">
        <v>4</v>
      </c>
      <c r="E7" s="155">
        <v>5</v>
      </c>
      <c r="F7" s="96">
        <v>6</v>
      </c>
      <c r="G7" s="155">
        <v>7</v>
      </c>
      <c r="H7" s="96">
        <v>8</v>
      </c>
    </row>
    <row r="8" spans="1:8" ht="28.5" customHeight="1">
      <c r="A8" s="547" t="s">
        <v>232</v>
      </c>
      <c r="B8" s="548"/>
      <c r="C8" s="548"/>
      <c r="D8" s="548"/>
      <c r="E8" s="548"/>
      <c r="F8" s="548"/>
      <c r="G8" s="548"/>
      <c r="H8" s="549"/>
    </row>
    <row r="9" spans="1:8" ht="59.25" customHeight="1">
      <c r="A9" s="156" t="s">
        <v>171</v>
      </c>
      <c r="B9" s="157">
        <v>6000</v>
      </c>
      <c r="C9" s="111">
        <f>SUM(C11:C12)</f>
        <v>0</v>
      </c>
      <c r="D9" s="111">
        <f>SUM(D11:D12)</f>
        <v>0</v>
      </c>
      <c r="E9" s="111">
        <f>SUM(E11:E12)</f>
        <v>0</v>
      </c>
      <c r="F9" s="111">
        <f>SUM(F11:F12)</f>
        <v>0</v>
      </c>
      <c r="G9" s="111">
        <f>F9-E9</f>
        <v>0</v>
      </c>
      <c r="H9" s="386" t="e">
        <f>(F9/E9)*100</f>
        <v>#DIV/0!</v>
      </c>
    </row>
    <row r="10" spans="1:8" ht="39.75" customHeight="1">
      <c r="A10" s="550" t="s">
        <v>172</v>
      </c>
      <c r="B10" s="551"/>
      <c r="C10" s="551"/>
      <c r="D10" s="551"/>
      <c r="E10" s="551"/>
      <c r="F10" s="551"/>
      <c r="G10" s="551"/>
      <c r="H10" s="552"/>
    </row>
    <row r="11" spans="1:8" ht="81" customHeight="1">
      <c r="A11" s="101" t="s">
        <v>173</v>
      </c>
      <c r="B11" s="157">
        <v>6010</v>
      </c>
      <c r="C11" s="113"/>
      <c r="D11" s="113"/>
      <c r="E11" s="113"/>
      <c r="F11" s="113"/>
      <c r="G11" s="113"/>
      <c r="H11" s="387" t="e">
        <f>(F11/E11)*100</f>
        <v>#DIV/0!</v>
      </c>
    </row>
    <row r="12" spans="1:8" ht="63.75" customHeight="1">
      <c r="A12" s="101" t="s">
        <v>174</v>
      </c>
      <c r="B12" s="158">
        <v>6020</v>
      </c>
      <c r="C12" s="113"/>
      <c r="D12" s="113"/>
      <c r="E12" s="113"/>
      <c r="F12" s="113"/>
      <c r="G12" s="113"/>
      <c r="H12" s="387" t="e">
        <f>(F12/E12)*100</f>
        <v>#DIV/0!</v>
      </c>
    </row>
    <row r="13" spans="1:8" ht="35.25" customHeight="1">
      <c r="A13" s="159"/>
      <c r="B13" s="160"/>
      <c r="C13" s="161"/>
      <c r="D13" s="161"/>
      <c r="E13" s="161"/>
      <c r="F13" s="161"/>
      <c r="G13" s="161"/>
      <c r="H13" s="162"/>
    </row>
    <row r="14" spans="1:8" ht="41.25" customHeight="1">
      <c r="A14" s="557" t="s">
        <v>245</v>
      </c>
      <c r="B14" s="558"/>
      <c r="C14" s="554" t="s">
        <v>92</v>
      </c>
      <c r="D14" s="554"/>
      <c r="E14" s="163"/>
      <c r="F14" s="555" t="s">
        <v>246</v>
      </c>
      <c r="G14" s="556"/>
      <c r="H14" s="556"/>
    </row>
    <row r="15" spans="1:8" ht="18.75">
      <c r="A15" s="88" t="s">
        <v>45</v>
      </c>
      <c r="B15" s="89"/>
      <c r="C15" s="553" t="s">
        <v>46</v>
      </c>
      <c r="D15" s="553"/>
      <c r="E15" s="89"/>
      <c r="F15" s="532" t="s">
        <v>119</v>
      </c>
      <c r="G15" s="532"/>
      <c r="H15" s="532"/>
    </row>
    <row r="16" spans="1:8">
      <c r="A16" s="164"/>
      <c r="B16" s="164"/>
      <c r="C16" s="164"/>
      <c r="D16" s="164"/>
      <c r="E16" s="164"/>
      <c r="F16" s="164"/>
      <c r="G16" s="164"/>
      <c r="H16" s="164"/>
    </row>
    <row r="17" spans="1:8">
      <c r="A17" s="164"/>
      <c r="B17" s="164"/>
      <c r="C17" s="164"/>
      <c r="D17" s="164"/>
      <c r="E17" s="164"/>
      <c r="F17" s="164"/>
      <c r="G17" s="164"/>
      <c r="H17" s="164"/>
    </row>
    <row r="18" spans="1:8" ht="3" customHeight="1">
      <c r="A18" s="164"/>
      <c r="B18" s="164"/>
      <c r="C18" s="164"/>
      <c r="D18" s="164"/>
      <c r="E18" s="164"/>
      <c r="F18" s="164"/>
      <c r="G18" s="164"/>
      <c r="H18" s="164"/>
    </row>
  </sheetData>
  <mergeCells count="14">
    <mergeCell ref="A8:H8"/>
    <mergeCell ref="A10:H10"/>
    <mergeCell ref="C15:D15"/>
    <mergeCell ref="F15:H15"/>
    <mergeCell ref="C14:D14"/>
    <mergeCell ref="F14:H14"/>
    <mergeCell ref="A14:B14"/>
    <mergeCell ref="G2:H2"/>
    <mergeCell ref="A3:H3"/>
    <mergeCell ref="A4:H4"/>
    <mergeCell ref="A5:A6"/>
    <mergeCell ref="B5:B6"/>
    <mergeCell ref="C5:D5"/>
    <mergeCell ref="E5:H5"/>
  </mergeCells>
  <pageMargins left="0.23622047244094491" right="0.15748031496062992" top="0.19685039370078741" bottom="0.19685039370078741" header="0.31496062992125984" footer="0.31496062992125984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12</vt:i4>
      </vt:variant>
    </vt:vector>
  </HeadingPairs>
  <TitlesOfParts>
    <vt:vector size="22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2020-07-29T08:31:52Z</cp:lastPrinted>
  <dcterms:created xsi:type="dcterms:W3CDTF">2003-03-13T16:00:22Z</dcterms:created>
  <dcterms:modified xsi:type="dcterms:W3CDTF">2020-10-20T13:13:23Z</dcterms:modified>
</cp:coreProperties>
</file>